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s\Documents\Nov'24 5-yr Forecast\"/>
    </mc:Choice>
  </mc:AlternateContent>
  <xr:revisionPtr revIDLastSave="0" documentId="8_{0A17594C-7C23-46A0-90B7-CAD168C7D797}" xr6:coauthVersionLast="47" xr6:coauthVersionMax="47" xr10:uidLastSave="{00000000-0000-0000-0000-000000000000}"/>
  <bookViews>
    <workbookView xWindow="-110" yWindow="-110" windowWidth="19420" windowHeight="10300" xr2:uid="{5B594F14-D84F-48ED-AD6A-C9279E28DDB3}"/>
  </bookViews>
  <sheets>
    <sheet name="1335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D22" i="1" l="1"/>
  <c r="D26" i="1"/>
  <c r="D16" i="1"/>
  <c r="F108" i="1" l="1"/>
  <c r="G44" i="1"/>
  <c r="B97" i="1" l="1"/>
  <c r="C97" i="1"/>
  <c r="B98" i="1"/>
  <c r="C98" i="1"/>
  <c r="B99" i="1"/>
  <c r="B100" i="1"/>
  <c r="B101" i="1"/>
  <c r="B95" i="1"/>
  <c r="B96" i="1" s="1"/>
  <c r="C95" i="1"/>
  <c r="D95" i="1"/>
  <c r="F109" i="1" l="1"/>
  <c r="D28" i="1" l="1"/>
  <c r="D31" i="1" s="1"/>
  <c r="C100" i="1"/>
  <c r="C99" i="1" l="1"/>
  <c r="C101" i="1"/>
  <c r="E115" i="1"/>
  <c r="D115" i="1"/>
  <c r="C115" i="1"/>
  <c r="F115" i="1"/>
  <c r="I98" i="1"/>
  <c r="D98" i="1"/>
  <c r="I97" i="1"/>
  <c r="H97" i="1"/>
  <c r="G97" i="1"/>
  <c r="F97" i="1"/>
  <c r="E97" i="1"/>
  <c r="D97" i="1"/>
  <c r="D92" i="1"/>
  <c r="I92" i="1"/>
  <c r="E92" i="1"/>
  <c r="H92" i="1"/>
  <c r="G92" i="1"/>
  <c r="F92" i="1"/>
  <c r="F28" i="1" s="1"/>
  <c r="D44" i="1"/>
  <c r="D100" i="1" s="1"/>
  <c r="I95" i="1"/>
  <c r="H95" i="1"/>
  <c r="E95" i="1"/>
  <c r="I44" i="1"/>
  <c r="H44" i="1"/>
  <c r="I28" i="1"/>
  <c r="H28" i="1"/>
  <c r="G28" i="1"/>
  <c r="H98" i="1"/>
  <c r="G98" i="1"/>
  <c r="F98" i="1"/>
  <c r="I17" i="1"/>
  <c r="H17" i="1"/>
  <c r="G17" i="1"/>
  <c r="F17" i="1"/>
  <c r="D17" i="1"/>
  <c r="G95" i="1" l="1"/>
  <c r="D51" i="1"/>
  <c r="D101" i="1" s="1"/>
  <c r="C96" i="1"/>
  <c r="F95" i="1"/>
  <c r="F44" i="1"/>
  <c r="G100" i="1" s="1"/>
  <c r="D99" i="1"/>
  <c r="D96" i="1"/>
  <c r="F31" i="1"/>
  <c r="G99" i="1"/>
  <c r="G31" i="1"/>
  <c r="H99" i="1"/>
  <c r="H31" i="1"/>
  <c r="I31" i="1"/>
  <c r="I99" i="1"/>
  <c r="H100" i="1"/>
  <c r="I100" i="1"/>
  <c r="E17" i="1"/>
  <c r="E44" i="1"/>
  <c r="E100" i="1" s="1"/>
  <c r="E98" i="1"/>
  <c r="E28" i="1" l="1"/>
  <c r="E31" i="1" s="1"/>
  <c r="E99" i="1"/>
  <c r="F100" i="1"/>
  <c r="I49" i="1"/>
  <c r="I96" i="1"/>
  <c r="D49" i="1"/>
  <c r="D53" i="1" s="1"/>
  <c r="E51" i="1" s="1"/>
  <c r="H96" i="1"/>
  <c r="H49" i="1"/>
  <c r="G96" i="1"/>
  <c r="G49" i="1"/>
  <c r="F96" i="1"/>
  <c r="F49" i="1"/>
  <c r="F99" i="1"/>
  <c r="E96" i="1" l="1"/>
  <c r="E49" i="1"/>
  <c r="E53" i="1" s="1"/>
  <c r="F51" i="1" s="1"/>
  <c r="F101" i="1" s="1"/>
  <c r="E101" i="1"/>
  <c r="F53" i="1" l="1"/>
  <c r="G51" i="1" s="1"/>
  <c r="G101" i="1" l="1"/>
  <c r="G53" i="1"/>
  <c r="H51" i="1" s="1"/>
  <c r="H101" i="1" l="1"/>
  <c r="H53" i="1"/>
  <c r="I51" i="1" s="1"/>
  <c r="I101" i="1" l="1"/>
  <c r="I53" i="1"/>
</calcChain>
</file>

<file path=xl/sharedStrings.xml><?xml version="1.0" encoding="utf-8"?>
<sst xmlns="http://schemas.openxmlformats.org/spreadsheetml/2006/main" count="160" uniqueCount="141">
  <si>
    <t>IRN No.: 133504</t>
  </si>
  <si>
    <t>County:</t>
  </si>
  <si>
    <t>Hamilton</t>
  </si>
  <si>
    <t>Type of School: Brick and Mortar</t>
  </si>
  <si>
    <t>School Name: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</si>
  <si>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</si>
  <si>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</si>
  <si>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</si>
  <si>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</si>
  <si>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</si>
  <si>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</si>
  <si>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</si>
  <si>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</si>
  <si>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</si>
  <si>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</si>
  <si>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</si>
  <si>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</si>
  <si>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</si>
  <si>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</si>
  <si>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</si>
  <si>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</si>
  <si>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</si>
  <si>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</si>
  <si>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</si>
  <si>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</si>
  <si>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</si>
  <si>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</si>
  <si>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</si>
  <si>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</si>
  <si>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</si>
  <si>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</si>
  <si>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</si>
  <si>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</si>
  <si>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</si>
  <si>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</si>
  <si>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</si>
  <si>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</si>
  <si>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</si>
  <si>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</si>
  <si>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</si>
  <si>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</si>
  <si>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</si>
  <si>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</si>
  <si>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</si>
  <si>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</si>
  <si>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</si>
  <si>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</si>
  <si>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</si>
  <si>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</si>
  <si>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</si>
  <si>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</si>
  <si>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</si>
  <si>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</si>
  <si>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</si>
  <si>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</si>
  <si>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</si>
  <si>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</si>
  <si>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</si>
  <si>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</si>
  <si>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</si>
  <si>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Management Fee</t>
  </si>
  <si>
    <t>Sponsor Fee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</si>
  <si>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</si>
  <si>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</si>
  <si>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</si>
  <si>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</si>
  <si>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</si>
  <si>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</si>
  <si>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</si>
  <si>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</si>
  <si>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</si>
  <si>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</si>
  <si>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</si>
  <si>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</si>
  <si>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</si>
  <si>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</si>
  <si>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</si>
  <si>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</si>
  <si>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</si>
  <si>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</si>
  <si>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</si>
  <si>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</si>
  <si>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</si>
  <si>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</si>
  <si>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</si>
  <si>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</si>
  <si>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</si>
  <si>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</si>
  <si>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</si>
  <si>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</si>
  <si>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</si>
  <si>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</si>
  <si>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</si>
  <si>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</si>
  <si>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</si>
  <si>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</si>
  <si>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Regeneration Avondale Elementary</t>
  </si>
  <si>
    <t xml:space="preserve">Insurance </t>
  </si>
  <si>
    <t xml:space="preserve">Audit Fees </t>
  </si>
  <si>
    <t>OVERVIEW:</t>
  </si>
  <si>
    <t>School operates on accrual basis accounting less GASB 68, 75, 87 and 96</t>
  </si>
  <si>
    <t>FY2023 is unaudited</t>
  </si>
  <si>
    <t>School is managed by Regeneration Schools</t>
  </si>
  <si>
    <t>REVENUES:</t>
  </si>
  <si>
    <t>Grant Funding Will Increase with the enrollment percentage each year.</t>
  </si>
  <si>
    <t>FY2024 Miscellaneous Receipts will also include a Donation in Kind of Regeneration Management's Annual Fee and Accelerate Great Schools Grant Flow Through.</t>
  </si>
  <si>
    <t>EXPENDITURES</t>
  </si>
  <si>
    <r>
      <t xml:space="preserve">School Management Contract Expires </t>
    </r>
    <r>
      <rPr>
        <b/>
        <sz val="9"/>
        <color theme="1"/>
        <rFont val="Arial"/>
        <family val="2"/>
      </rPr>
      <t>6/30/25</t>
    </r>
    <r>
      <rPr>
        <sz val="9"/>
        <color theme="1"/>
        <rFont val="Arial"/>
        <family val="2"/>
      </rPr>
      <t xml:space="preserve"> and Auto Renews For One Consecutive Term of 5 years.</t>
    </r>
  </si>
  <si>
    <r>
      <t xml:space="preserve">Utilities Expected To Increase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Each Year</t>
    </r>
  </si>
  <si>
    <r>
      <t xml:space="preserve">Other Facility Costs Include Printer/Copier Costs, Lawn Maintenance, and General Repairs with An Expectation To Increase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Each Year</t>
    </r>
  </si>
  <si>
    <r>
      <t xml:space="preserve">Insurance Includes D&amp;O And General Liability Insurance Premiums.  Anticipated To Increase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Per Year after FY2025</t>
    </r>
  </si>
  <si>
    <r>
      <t xml:space="preserve">Legal Fees Are the Responsibility of the School and Anticipated To Rise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Each Year Due To Inflation</t>
    </r>
  </si>
  <si>
    <t>Consulting Includes Treasury Services, Contracted Staff, Recruitment Costs, and Strategic Advising</t>
  </si>
  <si>
    <t>Other Purchased Services include costs for Payroll Processing, Instructional Services, Professional Development, Postage Costs and Security Services</t>
  </si>
  <si>
    <r>
      <t xml:space="preserve">Supply Expenditures Will Incrase by </t>
    </r>
    <r>
      <rPr>
        <b/>
        <sz val="9"/>
        <rFont val="Arial"/>
        <family val="2"/>
      </rPr>
      <t>3%</t>
    </r>
    <r>
      <rPr>
        <sz val="9"/>
        <rFont val="Arial"/>
        <family val="2"/>
      </rPr>
      <t xml:space="preserve">  Each Year.</t>
    </r>
  </si>
  <si>
    <t>The School's Capital Outlay Includes Depreciation Costs for Current Assets</t>
  </si>
  <si>
    <t>Other Operating Disbursements Include Bank Fees, Membership Fees, Any Non-Instructional Board Expenses, and other Miscellaneous Costs Not Classified In Any Other Category</t>
  </si>
  <si>
    <t>MISCELLANEOUS</t>
  </si>
  <si>
    <t>Transfers In and Out Represent Accounts Payable at Year End</t>
  </si>
  <si>
    <t>School formally known as Phoenix Community Learning Center</t>
  </si>
  <si>
    <r>
      <t xml:space="preserve">School Authorizer and Sponsor is Thomas Fordham Foundation at </t>
    </r>
    <r>
      <rPr>
        <b/>
        <sz val="9"/>
        <rFont val="Arial"/>
        <family val="2"/>
      </rPr>
      <t>2.5%</t>
    </r>
    <r>
      <rPr>
        <sz val="9"/>
        <rFont val="Arial"/>
        <family val="2"/>
      </rPr>
      <t xml:space="preserve"> of State Foundation Revenues</t>
    </r>
  </si>
  <si>
    <t>Contract Term: June 30, 2025</t>
  </si>
  <si>
    <r>
      <t xml:space="preserve">Transportation Costs will Increase Each Year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Due to Additional Students</t>
    </r>
  </si>
  <si>
    <t>5 Year Forecast prepared and approved by the school's management company, ReGeneration Schools</t>
  </si>
  <si>
    <t>Other Operating Revenues Include State Casino Distribution, Unrestricted Grants, and Miscellaneous Student Fee Deposits</t>
  </si>
  <si>
    <t>FY2025 - October 2024 Submission</t>
  </si>
  <si>
    <t>the Fiscal Years Ending 2025 through 2029, Forecasted</t>
  </si>
  <si>
    <t>For the Fiscal Years Ended 2022 through 2024, Actual and</t>
  </si>
  <si>
    <t>Fiscal Year 2025-2029 Projected Debt</t>
  </si>
  <si>
    <t>FY2022, FY2023 from Audited Financials</t>
  </si>
  <si>
    <r>
      <t xml:space="preserve">FTE Expected To Be </t>
    </r>
    <r>
      <rPr>
        <b/>
        <sz val="9"/>
        <rFont val="Arial"/>
        <family val="2"/>
      </rPr>
      <t>143</t>
    </r>
    <r>
      <rPr>
        <sz val="9"/>
        <rFont val="Arial"/>
        <family val="2"/>
      </rPr>
      <t xml:space="preserve"> in FY25, </t>
    </r>
    <r>
      <rPr>
        <b/>
        <sz val="9"/>
        <rFont val="Arial"/>
        <family val="2"/>
      </rPr>
      <t>197</t>
    </r>
    <r>
      <rPr>
        <sz val="9"/>
        <rFont val="Arial"/>
        <family val="2"/>
      </rPr>
      <t xml:space="preserve"> in FY2026, </t>
    </r>
    <r>
      <rPr>
        <b/>
        <sz val="9"/>
        <rFont val="Arial"/>
        <family val="2"/>
      </rPr>
      <t>239</t>
    </r>
    <r>
      <rPr>
        <sz val="9"/>
        <rFont val="Arial"/>
        <family val="2"/>
      </rPr>
      <t xml:space="preserve"> n FY2027, </t>
    </r>
    <r>
      <rPr>
        <b/>
        <sz val="9"/>
        <rFont val="Arial"/>
        <family val="2"/>
      </rPr>
      <t>276</t>
    </r>
    <r>
      <rPr>
        <sz val="9"/>
        <rFont val="Arial"/>
        <family val="2"/>
      </rPr>
      <t xml:space="preserve"> in FY2028, and </t>
    </r>
    <r>
      <rPr>
        <b/>
        <sz val="9"/>
        <rFont val="Arial"/>
        <family val="2"/>
      </rPr>
      <t>299</t>
    </r>
    <r>
      <rPr>
        <sz val="9"/>
        <rFont val="Arial"/>
        <family val="2"/>
      </rPr>
      <t xml:space="preserve"> in FY2029</t>
    </r>
  </si>
  <si>
    <r>
      <t xml:space="preserve">State Funding Per Pupil Assumes an Average of </t>
    </r>
    <r>
      <rPr>
        <b/>
        <sz val="9"/>
        <rFont val="Arial"/>
        <family val="2"/>
      </rPr>
      <t>$11,762</t>
    </r>
    <r>
      <rPr>
        <sz val="9"/>
        <rFont val="Arial"/>
        <family val="2"/>
      </rPr>
      <t xml:space="preserve"> through FY2029</t>
    </r>
  </si>
  <si>
    <t>Grant Funding Will Decrease in FY2026 with the Loss in of the  ARP ESSER Grant.</t>
  </si>
  <si>
    <r>
      <t>Salaries and Wages Are Expected to Rise By 4</t>
    </r>
    <r>
      <rPr>
        <b/>
        <sz val="9"/>
        <color theme="1"/>
        <rFont val="Arial"/>
        <family val="2"/>
      </rPr>
      <t>%</t>
    </r>
    <r>
      <rPr>
        <sz val="9"/>
        <color theme="1"/>
        <rFont val="Arial"/>
        <family val="2"/>
      </rPr>
      <t xml:space="preserve"> Each Year Due To Inflation and Retention Salary Adjustments</t>
    </r>
  </si>
  <si>
    <r>
      <t xml:space="preserve">Pension Expense is </t>
    </r>
    <r>
      <rPr>
        <b/>
        <sz val="9"/>
        <color theme="1"/>
        <rFont val="Arial"/>
        <family val="2"/>
      </rPr>
      <t>14%</t>
    </r>
    <r>
      <rPr>
        <sz val="9"/>
        <color theme="1"/>
        <rFont val="Arial"/>
        <family val="2"/>
      </rPr>
      <t xml:space="preserve"> of Salaries and Wages.  Additional Benefits total Approximately </t>
    </r>
    <r>
      <rPr>
        <b/>
        <sz val="9"/>
        <color theme="1"/>
        <rFont val="Arial"/>
        <family val="2"/>
      </rPr>
      <t>25%</t>
    </r>
    <r>
      <rPr>
        <sz val="9"/>
        <color theme="1"/>
        <rFont val="Arial"/>
        <family val="2"/>
      </rPr>
      <t xml:space="preserve"> of Salaries and Wages</t>
    </r>
  </si>
  <si>
    <r>
      <t xml:space="preserve">Management Fees Calculated at </t>
    </r>
    <r>
      <rPr>
        <b/>
        <sz val="9"/>
        <color theme="1"/>
        <rFont val="Arial"/>
        <family val="2"/>
      </rPr>
      <t>7%</t>
    </r>
    <r>
      <rPr>
        <sz val="9"/>
        <color theme="1"/>
        <rFont val="Arial"/>
        <family val="2"/>
      </rPr>
      <t xml:space="preserve"> of all Revenues less Restricted Donations for FY2025 and </t>
    </r>
    <r>
      <rPr>
        <b/>
        <sz val="9"/>
        <color theme="1"/>
        <rFont val="Arial"/>
        <family val="2"/>
      </rPr>
      <t>10%</t>
    </r>
    <r>
      <rPr>
        <sz val="9"/>
        <color theme="1"/>
        <rFont val="Arial"/>
        <family val="2"/>
      </rPr>
      <t xml:space="preserve"> Of All Revenues less Restricted Donations for FY2026 - FY2029</t>
    </r>
  </si>
  <si>
    <r>
      <t>Rent Is</t>
    </r>
    <r>
      <rPr>
        <b/>
        <i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$10,500</t>
    </r>
    <r>
      <rPr>
        <sz val="9"/>
        <color theme="1"/>
        <rFont val="Arial"/>
        <family val="2"/>
      </rPr>
      <t xml:space="preserve"> per month through FY29</t>
    </r>
    <r>
      <rPr>
        <i/>
        <sz val="9"/>
        <color theme="1"/>
        <rFont val="Arial"/>
        <family val="2"/>
      </rPr>
      <t>.</t>
    </r>
  </si>
  <si>
    <t>*Marketing Costs Forsee No New Campaigns and Therefore Remain Steady through FY2029</t>
  </si>
  <si>
    <r>
      <t xml:space="preserve">Consulting Services Include Marcum LLP Treasury, Stephanie Ataya , Services through FY2029 at a </t>
    </r>
    <r>
      <rPr>
        <b/>
        <sz val="9"/>
        <rFont val="Arial"/>
        <family val="2"/>
      </rPr>
      <t>3%</t>
    </r>
    <r>
      <rPr>
        <sz val="9"/>
        <rFont val="Arial"/>
        <family val="2"/>
      </rPr>
      <t xml:space="preserve"> Inflation Increase.</t>
    </r>
  </si>
  <si>
    <t>School will have some Capital outlay using ARP ESSER Funds in FY2025</t>
  </si>
  <si>
    <r>
      <t>The School Anticipates Total Expenditures Per FTE To Be The Following Over The Next 5 Years; </t>
    </r>
    <r>
      <rPr>
        <b/>
        <sz val="9"/>
        <color theme="1"/>
        <rFont val="Arial"/>
        <family val="2"/>
      </rPr>
      <t xml:space="preserve"> FY2025   $18,909.90, FY2026 - $13,970.52, FY2027- $12,086.40,  FY2028- $10,975.84, FY2029- $10,543.34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</si>
</sst>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sz val="9"/>
      <name val="Times New Roman"/>
      <family val="1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247">
    <xf numFmtId="0" fontId="0" fillId="0" borderId="0" xfId="0"/>
    <xf numFmtId="0" fontId="4" fillId="0" borderId="1" xfId="2" applyFont="1" applyBorder="1" applyAlignment="1" applyProtection="1">
      <alignment vertical="center"/>
      <protection locked="0"/>
    </xf>
    <xf numFmtId="0" fontId="5" fillId="0" borderId="2" xfId="3" applyFont="1" applyBorder="1"/>
    <xf numFmtId="0" fontId="5" fillId="0" borderId="3" xfId="3" applyFont="1" applyBorder="1"/>
    <xf numFmtId="0" fontId="5" fillId="0" borderId="0" xfId="3" applyFont="1"/>
    <xf numFmtId="0" fontId="4" fillId="0" borderId="4" xfId="3" applyFont="1" applyBorder="1" applyAlignment="1" applyProtection="1">
      <alignment vertical="center"/>
      <protection locked="0"/>
    </xf>
    <xf numFmtId="0" fontId="4" fillId="0" borderId="0" xfId="3" applyFont="1"/>
    <xf numFmtId="0" fontId="4" fillId="0" borderId="0" xfId="3" applyFont="1" applyAlignment="1">
      <alignment horizontal="right"/>
    </xf>
    <xf numFmtId="0" fontId="5" fillId="0" borderId="5" xfId="3" applyFont="1" applyBorder="1" applyProtection="1">
      <protection locked="0"/>
    </xf>
    <xf numFmtId="0" fontId="4" fillId="0" borderId="4" xfId="3" applyFont="1" applyBorder="1" applyAlignment="1">
      <alignment vertical="center"/>
    </xf>
    <xf numFmtId="0" fontId="6" fillId="0" borderId="0" xfId="3" applyFont="1" applyAlignment="1">
      <alignment horizontal="right"/>
    </xf>
    <xf numFmtId="0" fontId="6" fillId="0" borderId="0" xfId="3" applyFont="1"/>
    <xf numFmtId="0" fontId="6" fillId="0" borderId="5" xfId="3" applyFont="1" applyBorder="1"/>
    <xf numFmtId="0" fontId="7" fillId="0" borderId="0" xfId="3" applyFont="1"/>
    <xf numFmtId="0" fontId="8" fillId="0" borderId="4" xfId="3" applyFont="1" applyBorder="1"/>
    <xf numFmtId="0" fontId="8" fillId="0" borderId="0" xfId="3" applyFont="1"/>
    <xf numFmtId="0" fontId="6" fillId="0" borderId="0" xfId="3" applyFont="1" applyAlignment="1">
      <alignment horizontal="center"/>
    </xf>
    <xf numFmtId="0" fontId="4" fillId="0" borderId="5" xfId="3" applyFont="1" applyBorder="1" applyAlignment="1">
      <alignment horizontal="center"/>
    </xf>
    <xf numFmtId="0" fontId="5" fillId="0" borderId="4" xfId="3" applyFont="1" applyBorder="1"/>
    <xf numFmtId="0" fontId="4" fillId="3" borderId="6" xfId="3" applyFont="1" applyFill="1" applyBorder="1" applyAlignment="1">
      <alignment horizontal="centerContinuous"/>
    </xf>
    <xf numFmtId="0" fontId="5" fillId="3" borderId="7" xfId="3" applyFont="1" applyFill="1" applyBorder="1" applyAlignment="1">
      <alignment horizontal="centerContinuous"/>
    </xf>
    <xf numFmtId="0" fontId="5" fillId="3" borderId="8" xfId="3" applyFont="1" applyFill="1" applyBorder="1" applyAlignment="1">
      <alignment horizontal="centerContinuous"/>
    </xf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5" xfId="3" applyFont="1" applyBorder="1" applyAlignment="1">
      <alignment horizontal="center"/>
    </xf>
    <xf numFmtId="0" fontId="5" fillId="2" borderId="4" xfId="3" applyFont="1" applyFill="1" applyBorder="1" applyAlignment="1" applyProtection="1">
      <alignment horizontal="center"/>
      <protection locked="0"/>
    </xf>
    <xf numFmtId="0" fontId="5" fillId="2" borderId="0" xfId="3" applyFont="1" applyFill="1" applyAlignment="1" applyProtection="1">
      <alignment horizontal="center"/>
      <protection locked="0"/>
    </xf>
    <xf numFmtId="0" fontId="5" fillId="2" borderId="9" xfId="3" applyFont="1" applyFill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horizont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/>
      <protection locked="0"/>
    </xf>
    <xf numFmtId="0" fontId="5" fillId="0" borderId="9" xfId="3" applyFont="1" applyBorder="1" applyAlignment="1" applyProtection="1">
      <alignment horizontal="center"/>
      <protection locked="0"/>
    </xf>
    <xf numFmtId="0" fontId="9" fillId="0" borderId="4" xfId="3" applyFont="1" applyBorder="1"/>
    <xf numFmtId="44" fontId="5" fillId="2" borderId="10" xfId="3" applyNumberFormat="1" applyFont="1" applyFill="1" applyBorder="1" applyAlignment="1">
      <alignment horizontal="right"/>
    </xf>
    <xf numFmtId="44" fontId="5" fillId="2" borderId="11" xfId="3" applyNumberFormat="1" applyFont="1" applyFill="1" applyBorder="1" applyAlignment="1">
      <alignment horizontal="right"/>
    </xf>
    <xf numFmtId="44" fontId="5" fillId="2" borderId="12" xfId="3" applyNumberFormat="1" applyFont="1" applyFill="1" applyBorder="1" applyAlignment="1">
      <alignment horizontal="right"/>
    </xf>
    <xf numFmtId="44" fontId="5" fillId="0" borderId="10" xfId="3" applyNumberFormat="1" applyFont="1" applyBorder="1" applyAlignment="1">
      <alignment horizontal="right"/>
    </xf>
    <xf numFmtId="44" fontId="5" fillId="0" borderId="13" xfId="3" applyNumberFormat="1" applyFont="1" applyBorder="1" applyAlignment="1">
      <alignment horizontal="right"/>
    </xf>
    <xf numFmtId="44" fontId="5" fillId="0" borderId="12" xfId="3" applyNumberFormat="1" applyFont="1" applyBorder="1" applyAlignment="1">
      <alignment horizontal="right"/>
    </xf>
    <xf numFmtId="164" fontId="5" fillId="2" borderId="10" xfId="3" applyNumberFormat="1" applyFont="1" applyFill="1" applyBorder="1" applyAlignment="1" applyProtection="1">
      <alignment horizontal="right"/>
      <protection locked="0"/>
    </xf>
    <xf numFmtId="164" fontId="5" fillId="2" borderId="11" xfId="3" applyNumberFormat="1" applyFont="1" applyFill="1" applyBorder="1" applyAlignment="1" applyProtection="1">
      <alignment horizontal="right"/>
      <protection locked="0"/>
    </xf>
    <xf numFmtId="164" fontId="5" fillId="2" borderId="12" xfId="3" applyNumberFormat="1" applyFont="1" applyFill="1" applyBorder="1" applyAlignment="1" applyProtection="1">
      <alignment horizontal="right"/>
      <protection locked="0"/>
    </xf>
    <xf numFmtId="37" fontId="5" fillId="0" borderId="0" xfId="3" applyNumberFormat="1" applyFont="1"/>
    <xf numFmtId="0" fontId="4" fillId="0" borderId="4" xfId="3" applyFont="1" applyBorder="1"/>
    <xf numFmtId="164" fontId="5" fillId="2" borderId="10" xfId="3" applyNumberFormat="1" applyFont="1" applyFill="1" applyBorder="1" applyAlignment="1">
      <alignment horizontal="right"/>
    </xf>
    <xf numFmtId="164" fontId="5" fillId="2" borderId="11" xfId="3" applyNumberFormat="1" applyFont="1" applyFill="1" applyBorder="1" applyAlignment="1">
      <alignment horizontal="right"/>
    </xf>
    <xf numFmtId="164" fontId="5" fillId="2" borderId="12" xfId="3" applyNumberFormat="1" applyFont="1" applyFill="1" applyBorder="1" applyAlignment="1">
      <alignment horizontal="right"/>
    </xf>
    <xf numFmtId="164" fontId="5" fillId="2" borderId="10" xfId="4" applyNumberFormat="1" applyFont="1" applyFill="1" applyBorder="1" applyAlignment="1">
      <alignment horizontal="right"/>
    </xf>
    <xf numFmtId="164" fontId="5" fillId="2" borderId="11" xfId="4" applyNumberFormat="1" applyFont="1" applyFill="1" applyBorder="1" applyAlignment="1">
      <alignment horizontal="right"/>
    </xf>
    <xf numFmtId="164" fontId="5" fillId="2" borderId="12" xfId="4" applyNumberFormat="1" applyFont="1" applyFill="1" applyBorder="1" applyAlignment="1">
      <alignment horizontal="right"/>
    </xf>
    <xf numFmtId="37" fontId="5" fillId="0" borderId="0" xfId="4" applyNumberFormat="1" applyFont="1" applyBorder="1" applyAlignment="1">
      <alignment horizontal="center"/>
    </xf>
    <xf numFmtId="164" fontId="5" fillId="2" borderId="10" xfId="3" applyNumberFormat="1" applyFont="1" applyFill="1" applyBorder="1"/>
    <xf numFmtId="164" fontId="5" fillId="2" borderId="11" xfId="3" applyNumberFormat="1" applyFont="1" applyFill="1" applyBorder="1"/>
    <xf numFmtId="42" fontId="5" fillId="0" borderId="10" xfId="3" applyNumberFormat="1" applyFont="1" applyBorder="1"/>
    <xf numFmtId="42" fontId="5" fillId="0" borderId="13" xfId="3" applyNumberFormat="1" applyFont="1" applyBorder="1"/>
    <xf numFmtId="42" fontId="5" fillId="0" borderId="12" xfId="3" applyNumberFormat="1" applyFont="1" applyBorder="1"/>
    <xf numFmtId="164" fontId="5" fillId="2" borderId="12" xfId="3" applyNumberFormat="1" applyFont="1" applyFill="1" applyBorder="1"/>
    <xf numFmtId="42" fontId="5" fillId="0" borderId="0" xfId="3" applyNumberFormat="1" applyFont="1"/>
    <xf numFmtId="42" fontId="5" fillId="2" borderId="0" xfId="3" applyNumberFormat="1" applyFont="1" applyFill="1"/>
    <xf numFmtId="42" fontId="5" fillId="2" borderId="0" xfId="6" applyNumberFormat="1" applyFont="1" applyFill="1" applyBorder="1" applyAlignment="1">
      <alignment horizontal="center"/>
    </xf>
    <xf numFmtId="42" fontId="5" fillId="0" borderId="0" xfId="6" applyNumberFormat="1" applyFont="1" applyFill="1" applyBorder="1" applyAlignment="1">
      <alignment horizontal="center"/>
    </xf>
    <xf numFmtId="37" fontId="5" fillId="0" borderId="0" xfId="6" applyNumberFormat="1" applyFont="1" applyFill="1" applyBorder="1" applyAlignment="1">
      <alignment horizontal="center"/>
    </xf>
    <xf numFmtId="5" fontId="5" fillId="0" borderId="0" xfId="3" applyNumberFormat="1" applyFont="1"/>
    <xf numFmtId="0" fontId="10" fillId="0" borderId="4" xfId="3" applyFont="1" applyBorder="1"/>
    <xf numFmtId="0" fontId="11" fillId="0" borderId="0" xfId="3" applyFont="1"/>
    <xf numFmtId="1" fontId="5" fillId="2" borderId="10" xfId="3" applyNumberFormat="1" applyFont="1" applyFill="1" applyBorder="1" applyAlignment="1" applyProtection="1">
      <alignment horizontal="right" indent="1"/>
      <protection locked="0"/>
    </xf>
    <xf numFmtId="1" fontId="5" fillId="2" borderId="11" xfId="3" applyNumberFormat="1" applyFont="1" applyFill="1" applyBorder="1" applyAlignment="1" applyProtection="1">
      <alignment horizontal="right" indent="1"/>
      <protection locked="0"/>
    </xf>
    <xf numFmtId="1" fontId="5" fillId="0" borderId="10" xfId="3" applyNumberFormat="1" applyFont="1" applyBorder="1" applyAlignment="1" applyProtection="1">
      <alignment horizontal="right" indent="1"/>
      <protection locked="0"/>
    </xf>
    <xf numFmtId="1" fontId="5" fillId="0" borderId="13" xfId="3" applyNumberFormat="1" applyFont="1" applyBorder="1" applyAlignment="1" applyProtection="1">
      <alignment horizontal="right" indent="1"/>
      <protection locked="0"/>
    </xf>
    <xf numFmtId="1" fontId="5" fillId="0" borderId="12" xfId="3" applyNumberFormat="1" applyFont="1" applyBorder="1" applyAlignment="1" applyProtection="1">
      <alignment horizontal="right" indent="1"/>
      <protection locked="0"/>
    </xf>
    <xf numFmtId="1" fontId="5" fillId="2" borderId="14" xfId="3" applyNumberFormat="1" applyFont="1" applyFill="1" applyBorder="1" applyAlignment="1" applyProtection="1">
      <alignment horizontal="right" indent="1"/>
      <protection locked="0"/>
    </xf>
    <xf numFmtId="1" fontId="5" fillId="2" borderId="15" xfId="3" applyNumberFormat="1" applyFont="1" applyFill="1" applyBorder="1" applyAlignment="1" applyProtection="1">
      <alignment horizontal="right" indent="1"/>
      <protection locked="0"/>
    </xf>
    <xf numFmtId="1" fontId="5" fillId="0" borderId="14" xfId="3" applyNumberFormat="1" applyFont="1" applyBorder="1" applyAlignment="1" applyProtection="1">
      <alignment horizontal="right" indent="1"/>
      <protection locked="0"/>
    </xf>
    <xf numFmtId="1" fontId="5" fillId="0" borderId="16" xfId="3" applyNumberFormat="1" applyFont="1" applyBorder="1" applyAlignment="1" applyProtection="1">
      <alignment horizontal="right" indent="1"/>
      <protection locked="0"/>
    </xf>
    <xf numFmtId="1" fontId="5" fillId="0" borderId="17" xfId="3" applyNumberFormat="1" applyFont="1" applyBorder="1" applyAlignment="1" applyProtection="1">
      <alignment horizontal="right" indent="1"/>
      <protection locked="0"/>
    </xf>
    <xf numFmtId="0" fontId="5" fillId="0" borderId="4" xfId="3" applyFont="1" applyBorder="1" applyAlignment="1">
      <alignment horizontal="right" indent="1"/>
    </xf>
    <xf numFmtId="2" fontId="5" fillId="0" borderId="0" xfId="3" applyNumberFormat="1" applyFont="1" applyAlignment="1">
      <alignment horizontal="right" indent="1"/>
    </xf>
    <xf numFmtId="0" fontId="5" fillId="0" borderId="0" xfId="3" applyFont="1" applyAlignment="1">
      <alignment horizontal="right" indent="1"/>
    </xf>
    <xf numFmtId="0" fontId="5" fillId="0" borderId="5" xfId="3" applyFont="1" applyBorder="1" applyAlignment="1">
      <alignment horizontal="right" indent="1"/>
    </xf>
    <xf numFmtId="0" fontId="5" fillId="0" borderId="4" xfId="2" applyFont="1" applyBorder="1"/>
    <xf numFmtId="0" fontId="3" fillId="0" borderId="0" xfId="2"/>
    <xf numFmtId="0" fontId="9" fillId="0" borderId="4" xfId="7" applyFont="1" applyBorder="1"/>
    <xf numFmtId="42" fontId="5" fillId="2" borderId="22" xfId="3" applyNumberFormat="1" applyFont="1" applyFill="1" applyBorder="1"/>
    <xf numFmtId="42" fontId="5" fillId="2" borderId="18" xfId="3" applyNumberFormat="1" applyFont="1" applyFill="1" applyBorder="1"/>
    <xf numFmtId="42" fontId="5" fillId="2" borderId="19" xfId="3" applyNumberFormat="1" applyFont="1" applyFill="1" applyBorder="1"/>
    <xf numFmtId="42" fontId="5" fillId="0" borderId="23" xfId="3" applyNumberFormat="1" applyFont="1" applyBorder="1"/>
    <xf numFmtId="42" fontId="5" fillId="0" borderId="18" xfId="3" applyNumberFormat="1" applyFont="1" applyBorder="1"/>
    <xf numFmtId="42" fontId="5" fillId="0" borderId="19" xfId="3" applyNumberFormat="1" applyFont="1" applyBorder="1"/>
    <xf numFmtId="2" fontId="5" fillId="2" borderId="10" xfId="3" applyNumberFormat="1" applyFont="1" applyFill="1" applyBorder="1" applyAlignment="1">
      <alignment horizontal="right" indent="1"/>
    </xf>
    <xf numFmtId="2" fontId="5" fillId="2" borderId="13" xfId="3" applyNumberFormat="1" applyFont="1" applyFill="1" applyBorder="1" applyAlignment="1">
      <alignment horizontal="right" indent="1"/>
    </xf>
    <xf numFmtId="2" fontId="5" fillId="2" borderId="12" xfId="3" applyNumberFormat="1" applyFont="1" applyFill="1" applyBorder="1" applyAlignment="1">
      <alignment horizontal="right" indent="1"/>
    </xf>
    <xf numFmtId="2" fontId="5" fillId="0" borderId="21" xfId="3" applyNumberFormat="1" applyFont="1" applyBorder="1" applyAlignment="1">
      <alignment horizontal="right" indent="1"/>
    </xf>
    <xf numFmtId="2" fontId="5" fillId="0" borderId="13" xfId="3" applyNumberFormat="1" applyFont="1" applyBorder="1" applyAlignment="1">
      <alignment horizontal="right" indent="1"/>
    </xf>
    <xf numFmtId="2" fontId="5" fillId="0" borderId="12" xfId="3" applyNumberFormat="1" applyFont="1" applyBorder="1" applyAlignment="1">
      <alignment horizontal="right" indent="1"/>
    </xf>
    <xf numFmtId="10" fontId="5" fillId="2" borderId="10" xfId="3" applyNumberFormat="1" applyFont="1" applyFill="1" applyBorder="1" applyAlignment="1">
      <alignment horizontal="right" indent="1"/>
    </xf>
    <xf numFmtId="10" fontId="5" fillId="2" borderId="13" xfId="3" applyNumberFormat="1" applyFont="1" applyFill="1" applyBorder="1" applyAlignment="1">
      <alignment horizontal="right" indent="1"/>
    </xf>
    <xf numFmtId="10" fontId="5" fillId="2" borderId="12" xfId="3" applyNumberFormat="1" applyFont="1" applyFill="1" applyBorder="1" applyAlignment="1">
      <alignment horizontal="right" indent="1"/>
    </xf>
    <xf numFmtId="10" fontId="5" fillId="0" borderId="21" xfId="3" applyNumberFormat="1" applyFont="1" applyBorder="1" applyAlignment="1">
      <alignment horizontal="right" indent="1"/>
    </xf>
    <xf numFmtId="10" fontId="5" fillId="0" borderId="13" xfId="3" applyNumberFormat="1" applyFont="1" applyBorder="1" applyAlignment="1">
      <alignment horizontal="right" indent="1"/>
    </xf>
    <xf numFmtId="10" fontId="5" fillId="0" borderId="12" xfId="3" applyNumberFormat="1" applyFont="1" applyBorder="1" applyAlignment="1">
      <alignment horizontal="right" indent="1"/>
    </xf>
    <xf numFmtId="0" fontId="5" fillId="0" borderId="24" xfId="3" applyFont="1" applyBorder="1"/>
    <xf numFmtId="2" fontId="5" fillId="2" borderId="14" xfId="3" applyNumberFormat="1" applyFont="1" applyFill="1" applyBorder="1" applyAlignment="1">
      <alignment horizontal="right" indent="1"/>
    </xf>
    <xf numFmtId="2" fontId="5" fillId="2" borderId="16" xfId="3" applyNumberFormat="1" applyFont="1" applyFill="1" applyBorder="1" applyAlignment="1">
      <alignment horizontal="right" indent="1"/>
    </xf>
    <xf numFmtId="2" fontId="5" fillId="2" borderId="17" xfId="3" applyNumberFormat="1" applyFont="1" applyFill="1" applyBorder="1" applyAlignment="1">
      <alignment horizontal="right" indent="1"/>
    </xf>
    <xf numFmtId="2" fontId="5" fillId="0" borderId="25" xfId="3" applyNumberFormat="1" applyFont="1" applyBorder="1" applyAlignment="1">
      <alignment horizontal="right" indent="1"/>
    </xf>
    <xf numFmtId="2" fontId="5" fillId="0" borderId="16" xfId="3" applyNumberFormat="1" applyFont="1" applyBorder="1" applyAlignment="1">
      <alignment horizontal="right" indent="1"/>
    </xf>
    <xf numFmtId="2" fontId="5" fillId="0" borderId="17" xfId="3" applyNumberFormat="1" applyFont="1" applyBorder="1" applyAlignment="1">
      <alignment horizontal="right" indent="1"/>
    </xf>
    <xf numFmtId="0" fontId="9" fillId="0" borderId="0" xfId="3" applyFont="1"/>
    <xf numFmtId="0" fontId="5" fillId="0" borderId="0" xfId="3" applyFont="1" applyProtection="1">
      <protection locked="0"/>
    </xf>
    <xf numFmtId="0" fontId="12" fillId="0" borderId="0" xfId="3" applyFont="1" applyAlignment="1">
      <alignment vertical="center"/>
    </xf>
    <xf numFmtId="0" fontId="2" fillId="0" borderId="26" xfId="3" applyFont="1" applyBorder="1" applyAlignment="1">
      <alignment horizontal="center" vertical="center" wrapText="1"/>
    </xf>
    <xf numFmtId="0" fontId="2" fillId="0" borderId="27" xfId="3" applyFont="1" applyBorder="1" applyAlignment="1">
      <alignment horizontal="center" vertical="center" wrapText="1"/>
    </xf>
    <xf numFmtId="0" fontId="2" fillId="0" borderId="28" xfId="3" applyFont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" fillId="0" borderId="10" xfId="3" applyBorder="1" applyAlignment="1">
      <alignment vertical="center" wrapText="1"/>
    </xf>
    <xf numFmtId="44" fontId="1" fillId="0" borderId="13" xfId="3" applyNumberFormat="1" applyBorder="1" applyAlignment="1">
      <alignment vertical="center" wrapText="1"/>
    </xf>
    <xf numFmtId="0" fontId="5" fillId="0" borderId="12" xfId="3" applyFont="1" applyBorder="1" applyAlignment="1">
      <alignment horizontal="center"/>
    </xf>
    <xf numFmtId="0" fontId="14" fillId="0" borderId="0" xfId="3" applyFont="1" applyAlignment="1">
      <alignment vertical="center" wrapText="1"/>
    </xf>
    <xf numFmtId="44" fontId="14" fillId="0" borderId="0" xfId="3" applyNumberFormat="1" applyFont="1" applyAlignment="1">
      <alignment vertical="center"/>
    </xf>
    <xf numFmtId="0" fontId="3" fillId="4" borderId="10" xfId="2" applyFill="1" applyBorder="1" applyAlignment="1">
      <alignment vertical="center" wrapText="1"/>
    </xf>
    <xf numFmtId="164" fontId="3" fillId="4" borderId="13" xfId="2" applyNumberFormat="1" applyFill="1" applyBorder="1" applyAlignment="1">
      <alignment vertical="center" wrapText="1"/>
    </xf>
    <xf numFmtId="0" fontId="5" fillId="4" borderId="12" xfId="2" applyFont="1" applyFill="1" applyBorder="1" applyAlignment="1">
      <alignment horizontal="center" wrapText="1"/>
    </xf>
    <xf numFmtId="0" fontId="3" fillId="0" borderId="10" xfId="2" applyBorder="1" applyAlignment="1">
      <alignment vertical="center" wrapText="1"/>
    </xf>
    <xf numFmtId="164" fontId="3" fillId="0" borderId="13" xfId="2" applyNumberFormat="1" applyBorder="1" applyAlignment="1">
      <alignment vertical="center" wrapText="1"/>
    </xf>
    <xf numFmtId="44" fontId="3" fillId="0" borderId="13" xfId="2" applyNumberFormat="1" applyBorder="1" applyAlignment="1">
      <alignment vertical="center" wrapText="1"/>
    </xf>
    <xf numFmtId="0" fontId="1" fillId="4" borderId="10" xfId="3" applyFill="1" applyBorder="1" applyAlignment="1">
      <alignment vertical="center" wrapText="1"/>
    </xf>
    <xf numFmtId="44" fontId="1" fillId="4" borderId="13" xfId="3" applyNumberFormat="1" applyFill="1" applyBorder="1" applyAlignment="1">
      <alignment vertical="center" wrapText="1"/>
    </xf>
    <xf numFmtId="0" fontId="5" fillId="4" borderId="12" xfId="3" applyFont="1" applyFill="1" applyBorder="1" applyAlignment="1">
      <alignment horizontal="center"/>
    </xf>
    <xf numFmtId="0" fontId="1" fillId="0" borderId="29" xfId="3" applyBorder="1" applyAlignment="1">
      <alignment vertical="center" wrapText="1"/>
    </xf>
    <xf numFmtId="44" fontId="1" fillId="0" borderId="30" xfId="3" applyNumberFormat="1" applyBorder="1" applyAlignment="1">
      <alignment vertical="center" wrapText="1"/>
    </xf>
    <xf numFmtId="0" fontId="5" fillId="0" borderId="31" xfId="3" applyFont="1" applyBorder="1" applyAlignment="1">
      <alignment horizontal="center"/>
    </xf>
    <xf numFmtId="0" fontId="1" fillId="0" borderId="6" xfId="3" applyBorder="1" applyAlignment="1">
      <alignment vertical="center" wrapText="1"/>
    </xf>
    <xf numFmtId="44" fontId="1" fillId="0" borderId="7" xfId="3" applyNumberFormat="1" applyBorder="1" applyAlignment="1">
      <alignment vertical="center" wrapText="1"/>
    </xf>
    <xf numFmtId="0" fontId="5" fillId="0" borderId="8" xfId="3" applyFont="1" applyBorder="1" applyAlignment="1">
      <alignment horizontal="center"/>
    </xf>
    <xf numFmtId="0" fontId="1" fillId="0" borderId="32" xfId="3" applyBorder="1" applyAlignment="1">
      <alignment vertical="center" wrapText="1"/>
    </xf>
    <xf numFmtId="164" fontId="1" fillId="0" borderId="33" xfId="3" applyNumberFormat="1" applyBorder="1" applyAlignment="1">
      <alignment vertical="center" wrapText="1"/>
    </xf>
    <xf numFmtId="0" fontId="5" fillId="0" borderId="0" xfId="2" applyFont="1"/>
    <xf numFmtId="164" fontId="5" fillId="0" borderId="0" xfId="1" applyNumberFormat="1" applyFont="1" applyAlignment="1">
      <alignment horizontal="center"/>
    </xf>
    <xf numFmtId="0" fontId="5" fillId="0" borderId="0" xfId="8" applyFont="1"/>
    <xf numFmtId="0" fontId="5" fillId="0" borderId="4" xfId="2" applyFont="1" applyBorder="1" applyAlignment="1">
      <alignment horizontal="right"/>
    </xf>
    <xf numFmtId="164" fontId="5" fillId="0" borderId="0" xfId="1" applyNumberFormat="1" applyFont="1" applyBorder="1" applyAlignment="1" applyProtection="1">
      <alignment horizontal="right" indent="1"/>
      <protection locked="0"/>
    </xf>
    <xf numFmtId="164" fontId="5" fillId="0" borderId="10" xfId="2" applyNumberFormat="1" applyFont="1" applyBorder="1" applyAlignment="1" applyProtection="1">
      <alignment horizontal="right"/>
      <protection locked="0"/>
    </xf>
    <xf numFmtId="164" fontId="5" fillId="0" borderId="13" xfId="3" applyNumberFormat="1" applyFont="1" applyBorder="1" applyAlignment="1" applyProtection="1">
      <alignment horizontal="right"/>
      <protection locked="0"/>
    </xf>
    <xf numFmtId="164" fontId="5" fillId="0" borderId="12" xfId="3" applyNumberFormat="1" applyFont="1" applyBorder="1" applyAlignment="1" applyProtection="1">
      <alignment horizontal="right"/>
      <protection locked="0"/>
    </xf>
    <xf numFmtId="164" fontId="5" fillId="0" borderId="10" xfId="2" applyNumberFormat="1" applyFont="1" applyBorder="1" applyAlignment="1">
      <alignment horizontal="right"/>
    </xf>
    <xf numFmtId="164" fontId="5" fillId="0" borderId="13" xfId="3" applyNumberFormat="1" applyFont="1" applyBorder="1" applyAlignment="1">
      <alignment horizontal="right"/>
    </xf>
    <xf numFmtId="164" fontId="5" fillId="0" borderId="12" xfId="3" applyNumberFormat="1" applyFont="1" applyBorder="1" applyAlignment="1">
      <alignment horizontal="right"/>
    </xf>
    <xf numFmtId="164" fontId="5" fillId="0" borderId="10" xfId="5" applyNumberFormat="1" applyFont="1" applyBorder="1" applyAlignment="1">
      <alignment horizontal="right"/>
    </xf>
    <xf numFmtId="164" fontId="5" fillId="0" borderId="13" xfId="4" applyNumberFormat="1" applyFont="1" applyBorder="1" applyAlignment="1">
      <alignment horizontal="right"/>
    </xf>
    <xf numFmtId="164" fontId="5" fillId="0" borderId="12" xfId="4" applyNumberFormat="1" applyFont="1" applyBorder="1" applyAlignment="1">
      <alignment horizontal="right"/>
    </xf>
    <xf numFmtId="164" fontId="5" fillId="0" borderId="13" xfId="2" applyNumberFormat="1" applyFont="1" applyBorder="1" applyAlignment="1" applyProtection="1">
      <alignment horizontal="right"/>
      <protection locked="0"/>
    </xf>
    <xf numFmtId="164" fontId="5" fillId="0" borderId="12" xfId="2" applyNumberFormat="1" applyFont="1" applyBorder="1" applyAlignment="1" applyProtection="1">
      <alignment horizontal="right"/>
      <protection locked="0"/>
    </xf>
    <xf numFmtId="164" fontId="5" fillId="0" borderId="13" xfId="4" applyNumberFormat="1" applyFont="1" applyFill="1" applyBorder="1" applyAlignment="1">
      <alignment horizontal="right"/>
    </xf>
    <xf numFmtId="164" fontId="5" fillId="0" borderId="12" xfId="4" applyNumberFormat="1" applyFont="1" applyFill="1" applyBorder="1" applyAlignment="1">
      <alignment horizontal="right"/>
    </xf>
    <xf numFmtId="1" fontId="5" fillId="2" borderId="12" xfId="3" applyNumberFormat="1" applyFont="1" applyFill="1" applyBorder="1"/>
    <xf numFmtId="1" fontId="5" fillId="2" borderId="14" xfId="3" applyNumberFormat="1" applyFont="1" applyFill="1" applyBorder="1" applyAlignment="1">
      <alignment horizontal="right"/>
    </xf>
    <xf numFmtId="164" fontId="5" fillId="0" borderId="21" xfId="2" applyNumberFormat="1" applyFont="1" applyBorder="1" applyAlignment="1" applyProtection="1">
      <alignment horizontal="right"/>
      <protection locked="0"/>
    </xf>
    <xf numFmtId="165" fontId="5" fillId="0" borderId="10" xfId="9" applyNumberFormat="1" applyFont="1" applyBorder="1" applyAlignment="1" applyProtection="1">
      <alignment horizontal="right"/>
      <protection locked="0"/>
    </xf>
    <xf numFmtId="165" fontId="5" fillId="0" borderId="13" xfId="9" applyNumberFormat="1" applyFont="1" applyBorder="1" applyAlignment="1" applyProtection="1">
      <alignment horizontal="right"/>
      <protection locked="0"/>
    </xf>
    <xf numFmtId="165" fontId="5" fillId="0" borderId="12" xfId="9" applyNumberFormat="1" applyFont="1" applyBorder="1" applyAlignment="1" applyProtection="1">
      <alignment horizontal="right"/>
      <protection locked="0"/>
    </xf>
    <xf numFmtId="164" fontId="4" fillId="0" borderId="10" xfId="2" applyNumberFormat="1" applyFont="1" applyBorder="1" applyAlignment="1">
      <alignment horizontal="right"/>
    </xf>
    <xf numFmtId="164" fontId="4" fillId="0" borderId="13" xfId="3" applyNumberFormat="1" applyFont="1" applyBorder="1" applyAlignment="1">
      <alignment horizontal="right"/>
    </xf>
    <xf numFmtId="164" fontId="4" fillId="0" borderId="12" xfId="3" applyNumberFormat="1" applyFont="1" applyBorder="1" applyAlignment="1">
      <alignment horizontal="right"/>
    </xf>
    <xf numFmtId="164" fontId="4" fillId="2" borderId="10" xfId="3" applyNumberFormat="1" applyFont="1" applyFill="1" applyBorder="1"/>
    <xf numFmtId="164" fontId="4" fillId="2" borderId="11" xfId="3" applyNumberFormat="1" applyFont="1" applyFill="1" applyBorder="1"/>
    <xf numFmtId="164" fontId="4" fillId="2" borderId="12" xfId="3" applyNumberFormat="1" applyFont="1" applyFill="1" applyBorder="1"/>
    <xf numFmtId="42" fontId="4" fillId="0" borderId="10" xfId="3" applyNumberFormat="1" applyFont="1" applyBorder="1"/>
    <xf numFmtId="42" fontId="4" fillId="0" borderId="13" xfId="3" applyNumberFormat="1" applyFont="1" applyBorder="1"/>
    <xf numFmtId="42" fontId="4" fillId="0" borderId="12" xfId="3" applyNumberFormat="1" applyFont="1" applyBorder="1"/>
    <xf numFmtId="6" fontId="4" fillId="2" borderId="10" xfId="3" applyNumberFormat="1" applyFont="1" applyFill="1" applyBorder="1"/>
    <xf numFmtId="6" fontId="4" fillId="2" borderId="11" xfId="3" applyNumberFormat="1" applyFont="1" applyFill="1" applyBorder="1"/>
    <xf numFmtId="164" fontId="4" fillId="2" borderId="15" xfId="1" applyNumberFormat="1" applyFont="1" applyFill="1" applyBorder="1"/>
    <xf numFmtId="164" fontId="4" fillId="2" borderId="14" xfId="1" applyNumberFormat="1" applyFont="1" applyFill="1" applyBorder="1" applyAlignment="1">
      <alignment horizontal="right"/>
    </xf>
    <xf numFmtId="42" fontId="4" fillId="0" borderId="14" xfId="3" applyNumberFormat="1" applyFont="1" applyBorder="1"/>
    <xf numFmtId="42" fontId="4" fillId="0" borderId="16" xfId="3" applyNumberFormat="1" applyFont="1" applyBorder="1"/>
    <xf numFmtId="42" fontId="4" fillId="0" borderId="17" xfId="3" applyNumberFormat="1" applyFont="1" applyBorder="1"/>
    <xf numFmtId="164" fontId="4" fillId="2" borderId="10" xfId="3" applyNumberFormat="1" applyFont="1" applyFill="1" applyBorder="1" applyAlignment="1">
      <alignment horizontal="right"/>
    </xf>
    <xf numFmtId="164" fontId="4" fillId="2" borderId="11" xfId="3" applyNumberFormat="1" applyFont="1" applyFill="1" applyBorder="1" applyAlignment="1">
      <alignment horizontal="right"/>
    </xf>
    <xf numFmtId="164" fontId="4" fillId="2" borderId="12" xfId="3" applyNumberFormat="1" applyFont="1" applyFill="1" applyBorder="1" applyAlignment="1" applyProtection="1">
      <alignment horizontal="right"/>
      <protection locked="0"/>
    </xf>
    <xf numFmtId="165" fontId="5" fillId="2" borderId="10" xfId="9" applyNumberFormat="1" applyFont="1" applyFill="1" applyBorder="1" applyAlignment="1" applyProtection="1">
      <alignment horizontal="right"/>
      <protection locked="0"/>
    </xf>
    <xf numFmtId="165" fontId="5" fillId="2" borderId="11" xfId="9" applyNumberFormat="1" applyFont="1" applyFill="1" applyBorder="1" applyAlignment="1" applyProtection="1">
      <alignment horizontal="right"/>
      <protection locked="0"/>
    </xf>
    <xf numFmtId="165" fontId="5" fillId="2" borderId="12" xfId="9" applyNumberFormat="1" applyFont="1" applyFill="1" applyBorder="1" applyAlignment="1" applyProtection="1">
      <alignment horizontal="right"/>
      <protection locked="0"/>
    </xf>
    <xf numFmtId="164" fontId="5" fillId="2" borderId="10" xfId="1" applyNumberFormat="1" applyFont="1" applyFill="1" applyBorder="1" applyAlignment="1" applyProtection="1">
      <alignment horizontal="right"/>
      <protection locked="0"/>
    </xf>
    <xf numFmtId="164" fontId="5" fillId="2" borderId="11" xfId="1" applyNumberFormat="1" applyFont="1" applyFill="1" applyBorder="1" applyAlignment="1" applyProtection="1">
      <alignment horizontal="right"/>
      <protection locked="0"/>
    </xf>
    <xf numFmtId="164" fontId="5" fillId="2" borderId="12" xfId="1" applyNumberFormat="1" applyFont="1" applyFill="1" applyBorder="1" applyAlignment="1" applyProtection="1">
      <alignment horizontal="right"/>
      <protection locked="0"/>
    </xf>
    <xf numFmtId="165" fontId="5" fillId="2" borderId="19" xfId="9" applyNumberFormat="1" applyFont="1" applyFill="1" applyBorder="1" applyAlignment="1" applyProtection="1">
      <alignment horizontal="right" indent="1"/>
      <protection locked="0"/>
    </xf>
    <xf numFmtId="165" fontId="5" fillId="0" borderId="18" xfId="9" applyNumberFormat="1" applyFont="1" applyBorder="1" applyAlignment="1" applyProtection="1">
      <alignment horizontal="right" indent="1"/>
      <protection locked="0"/>
    </xf>
    <xf numFmtId="165" fontId="5" fillId="2" borderId="12" xfId="9" applyNumberFormat="1" applyFont="1" applyFill="1" applyBorder="1" applyAlignment="1" applyProtection="1">
      <alignment horizontal="right" indent="1"/>
      <protection locked="0"/>
    </xf>
    <xf numFmtId="165" fontId="5" fillId="0" borderId="13" xfId="9" applyNumberFormat="1" applyFont="1" applyBorder="1" applyAlignment="1" applyProtection="1">
      <alignment horizontal="right" indent="1"/>
      <protection locked="0"/>
    </xf>
    <xf numFmtId="164" fontId="4" fillId="2" borderId="14" xfId="3" applyNumberFormat="1" applyFont="1" applyFill="1" applyBorder="1" applyAlignment="1">
      <alignment horizontal="right"/>
    </xf>
    <xf numFmtId="164" fontId="4" fillId="0" borderId="14" xfId="3" applyNumberFormat="1" applyFont="1" applyBorder="1" applyAlignment="1">
      <alignment horizontal="right"/>
    </xf>
    <xf numFmtId="164" fontId="4" fillId="0" borderId="20" xfId="3" applyNumberFormat="1" applyFont="1" applyBorder="1" applyAlignment="1">
      <alignment horizontal="right"/>
    </xf>
    <xf numFmtId="0" fontId="9" fillId="0" borderId="0" xfId="0" applyFont="1" applyProtection="1"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4" fillId="0" borderId="0" xfId="0" applyFont="1"/>
    <xf numFmtId="0" fontId="5" fillId="0" borderId="34" xfId="0" applyFont="1" applyBorder="1"/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/>
    </xf>
    <xf numFmtId="0" fontId="14" fillId="0" borderId="34" xfId="0" applyFont="1" applyBorder="1"/>
    <xf numFmtId="0" fontId="5" fillId="0" borderId="0" xfId="0" applyFont="1" applyProtection="1">
      <protection locked="0"/>
    </xf>
    <xf numFmtId="44" fontId="3" fillId="0" borderId="0" xfId="2" applyNumberForma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3" applyFont="1" applyProtection="1">
      <protection locked="0"/>
    </xf>
    <xf numFmtId="44" fontId="17" fillId="0" borderId="0" xfId="0" applyNumberFormat="1" applyFont="1" applyAlignment="1">
      <alignment horizontal="center"/>
    </xf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164" fontId="5" fillId="0" borderId="2" xfId="3" applyNumberFormat="1" applyFont="1" applyBorder="1" applyAlignment="1">
      <alignment horizontal="right"/>
    </xf>
    <xf numFmtId="164" fontId="5" fillId="0" borderId="3" xfId="3" applyNumberFormat="1" applyFont="1" applyBorder="1" applyAlignment="1">
      <alignment horizontal="right"/>
    </xf>
    <xf numFmtId="0" fontId="5" fillId="0" borderId="35" xfId="3" applyFont="1" applyBorder="1"/>
    <xf numFmtId="0" fontId="5" fillId="0" borderId="36" xfId="3" applyFont="1" applyBorder="1"/>
    <xf numFmtId="165" fontId="5" fillId="2" borderId="22" xfId="9" applyNumberFormat="1" applyFont="1" applyFill="1" applyBorder="1" applyAlignment="1" applyProtection="1">
      <alignment horizontal="right" indent="1"/>
      <protection locked="0"/>
    </xf>
    <xf numFmtId="165" fontId="5" fillId="0" borderId="19" xfId="9" applyNumberFormat="1" applyFont="1" applyBorder="1" applyAlignment="1" applyProtection="1">
      <alignment horizontal="right" indent="1"/>
      <protection locked="0"/>
    </xf>
    <xf numFmtId="165" fontId="5" fillId="2" borderId="10" xfId="9" applyNumberFormat="1" applyFont="1" applyFill="1" applyBorder="1" applyAlignment="1" applyProtection="1">
      <alignment horizontal="right" indent="1"/>
      <protection locked="0"/>
    </xf>
    <xf numFmtId="165" fontId="5" fillId="0" borderId="12" xfId="9" applyNumberFormat="1" applyFont="1" applyBorder="1" applyAlignment="1" applyProtection="1">
      <alignment horizontal="right" indent="1"/>
      <protection locked="0"/>
    </xf>
    <xf numFmtId="0" fontId="4" fillId="2" borderId="4" xfId="3" applyFont="1" applyFill="1" applyBorder="1" applyAlignment="1" applyProtection="1">
      <alignment horizontal="center"/>
      <protection locked="0"/>
    </xf>
    <xf numFmtId="0" fontId="4" fillId="2" borderId="0" xfId="3" applyFont="1" applyFill="1" applyAlignment="1" applyProtection="1">
      <alignment horizontal="center"/>
      <protection locked="0"/>
    </xf>
    <xf numFmtId="0" fontId="4" fillId="2" borderId="9" xfId="3" applyFont="1" applyFill="1" applyBorder="1" applyAlignment="1" applyProtection="1">
      <alignment horizontal="center"/>
      <protection locked="0"/>
    </xf>
    <xf numFmtId="0" fontId="4" fillId="0" borderId="4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5" fillId="0" borderId="12" xfId="2" applyFont="1" applyBorder="1" applyAlignment="1">
      <alignment horizontal="center" wrapText="1"/>
    </xf>
    <xf numFmtId="0" fontId="14" fillId="0" borderId="0" xfId="3" applyFont="1" applyAlignment="1">
      <alignment horizontal="center" vertical="center" wrapText="1"/>
    </xf>
    <xf numFmtId="44" fontId="14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3" fillId="0" borderId="4" xfId="3" applyFont="1" applyBorder="1" applyAlignment="1" applyProtection="1">
      <alignment horizontal="center"/>
      <protection locked="0"/>
    </xf>
    <xf numFmtId="0" fontId="3" fillId="0" borderId="0" xfId="3" applyFont="1" applyAlignment="1" applyProtection="1">
      <alignment horizontal="center"/>
      <protection locked="0"/>
    </xf>
    <xf numFmtId="0" fontId="3" fillId="0" borderId="5" xfId="3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horizontal="center"/>
      <protection locked="0"/>
    </xf>
    <xf numFmtId="0" fontId="4" fillId="2" borderId="6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3" borderId="6" xfId="3" applyFont="1" applyFill="1" applyBorder="1" applyAlignment="1">
      <alignment horizontal="center"/>
    </xf>
    <xf numFmtId="0" fontId="4" fillId="3" borderId="7" xfId="3" applyFont="1" applyFill="1" applyBorder="1" applyAlignment="1">
      <alignment horizontal="center"/>
    </xf>
    <xf numFmtId="0" fontId="4" fillId="3" borderId="8" xfId="3" applyFont="1" applyFill="1" applyBorder="1" applyAlignment="1">
      <alignment horizontal="center"/>
    </xf>
    <xf numFmtId="0" fontId="2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</cellXfs>
  <cellStyles count="10">
    <cellStyle name="Comma" xfId="9" builtinId="3"/>
    <cellStyle name="Comma0" xfId="6" xr:uid="{ACEC4179-0A88-400D-A987-D96969367DA1}"/>
    <cellStyle name="Currency" xfId="1" builtinId="4"/>
    <cellStyle name="Currency 5 6" xfId="5" xr:uid="{AE2268A0-8633-4DFC-A3F4-ACF1DE784A0A}"/>
    <cellStyle name="Currency 7" xfId="4" xr:uid="{7703E064-1789-44FF-867E-D7062E5A4CAB}"/>
    <cellStyle name="Normal" xfId="0" builtinId="0"/>
    <cellStyle name="Normal 10" xfId="3" xr:uid="{34F5B8A9-277C-4EC2-9E5D-C1E6B35B3F29}"/>
    <cellStyle name="Normal 2" xfId="2" xr:uid="{63F6FE40-3D1E-43D1-98C3-00E55B001784}"/>
    <cellStyle name="Normal 6" xfId="7" xr:uid="{0A150DC3-1727-40A1-BC39-B93A643AA8E6}"/>
    <cellStyle name="Normal 63" xfId="8" xr:uid="{848859FB-C41B-4BFC-B0A1-EC0EA65FF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86A2-1565-4C9C-B68C-F595F5A675DE}">
  <sheetPr>
    <pageSetUpPr fitToPage="1"/>
  </sheetPr>
  <dimension ref="A1:K465"/>
  <sheetViews>
    <sheetView tabSelected="1" zoomScale="115" zoomScaleNormal="115" workbookViewId="0">
      <selection activeCell="E156" sqref="E156"/>
    </sheetView>
  </sheetViews>
  <sheetFormatPr defaultColWidth="9.1796875" defaultRowHeight="11.5" x14ac:dyDescent="0.25"/>
  <cols>
    <col min="1" max="1" width="46.453125" style="4" customWidth="1"/>
    <col min="2" max="2" width="15.54296875" style="4" customWidth="1"/>
    <col min="3" max="3" width="13.26953125" style="4" customWidth="1"/>
    <col min="4" max="4" width="13.453125" style="4" customWidth="1"/>
    <col min="5" max="5" width="15.1796875" style="4" bestFit="1" customWidth="1"/>
    <col min="6" max="6" width="16.1796875" style="4" customWidth="1"/>
    <col min="7" max="7" width="16.7265625" style="4" customWidth="1"/>
    <col min="8" max="8" width="15.54296875" style="4" customWidth="1"/>
    <col min="9" max="9" width="13.26953125" style="4" customWidth="1"/>
    <col min="10" max="10" width="15" style="4" customWidth="1"/>
    <col min="11" max="11" width="16.1796875" style="4" customWidth="1"/>
    <col min="12" max="12" width="9.1796875" style="4"/>
    <col min="13" max="13" width="6.7265625" style="4" customWidth="1"/>
    <col min="14" max="17" width="9.1796875" style="4" customWidth="1"/>
    <col min="18" max="16384" width="9.1796875" style="4"/>
  </cols>
  <sheetData>
    <row r="1" spans="1:10" x14ac:dyDescent="0.25">
      <c r="A1" s="1" t="s">
        <v>125</v>
      </c>
      <c r="B1" s="2"/>
      <c r="C1" s="2"/>
      <c r="D1" s="2"/>
      <c r="E1" s="2"/>
      <c r="F1" s="2"/>
      <c r="G1" s="2"/>
      <c r="H1" s="2"/>
      <c r="I1" s="3"/>
    </row>
    <row r="2" spans="1:10" x14ac:dyDescent="0.25">
      <c r="A2" s="5" t="s">
        <v>0</v>
      </c>
      <c r="B2" s="6"/>
      <c r="C2" s="6"/>
      <c r="D2" s="6"/>
      <c r="H2" s="7" t="s">
        <v>1</v>
      </c>
      <c r="I2" s="8" t="s">
        <v>2</v>
      </c>
    </row>
    <row r="3" spans="1:10" s="13" customFormat="1" ht="14" x14ac:dyDescent="0.3">
      <c r="A3" s="9" t="s">
        <v>3</v>
      </c>
      <c r="B3" s="10"/>
      <c r="C3" s="229"/>
      <c r="D3" s="229"/>
      <c r="E3" s="229"/>
      <c r="F3" s="229"/>
      <c r="G3" s="11"/>
      <c r="H3" s="11"/>
      <c r="I3" s="12"/>
    </row>
    <row r="4" spans="1:10" s="13" customFormat="1" ht="14" x14ac:dyDescent="0.3">
      <c r="A4" s="9" t="s">
        <v>121</v>
      </c>
      <c r="B4" s="10" t="s">
        <v>4</v>
      </c>
      <c r="C4" s="230" t="s">
        <v>96</v>
      </c>
      <c r="D4" s="230"/>
      <c r="E4" s="230"/>
      <c r="F4" s="230"/>
      <c r="G4" s="11"/>
      <c r="H4" s="11"/>
      <c r="I4" s="12"/>
    </row>
    <row r="5" spans="1:10" s="13" customFormat="1" ht="14" x14ac:dyDescent="0.3">
      <c r="A5" s="231" t="s">
        <v>5</v>
      </c>
      <c r="B5" s="232"/>
      <c r="C5" s="232"/>
      <c r="D5" s="232"/>
      <c r="E5" s="232"/>
      <c r="F5" s="232"/>
      <c r="G5" s="232"/>
      <c r="H5" s="232"/>
      <c r="I5" s="233"/>
    </row>
    <row r="6" spans="1:10" s="13" customFormat="1" ht="14.5" x14ac:dyDescent="0.35">
      <c r="A6" s="234" t="s">
        <v>127</v>
      </c>
      <c r="B6" s="232"/>
      <c r="C6" s="232"/>
      <c r="D6" s="232"/>
      <c r="E6" s="232"/>
      <c r="F6" s="232"/>
      <c r="G6" s="232"/>
      <c r="H6" s="232"/>
      <c r="I6" s="233"/>
    </row>
    <row r="7" spans="1:10" s="13" customFormat="1" ht="14.5" x14ac:dyDescent="0.35">
      <c r="A7" s="234" t="s">
        <v>126</v>
      </c>
      <c r="B7" s="232"/>
      <c r="C7" s="232"/>
      <c r="D7" s="232"/>
      <c r="E7" s="232"/>
      <c r="F7" s="232"/>
      <c r="G7" s="232"/>
      <c r="H7" s="232"/>
      <c r="I7" s="233"/>
    </row>
    <row r="8" spans="1:10" ht="13.5" thickBot="1" x14ac:dyDescent="0.35">
      <c r="A8" s="14"/>
      <c r="B8" s="15"/>
      <c r="C8" s="15"/>
      <c r="D8" s="15"/>
      <c r="E8" s="16"/>
      <c r="F8" s="16"/>
      <c r="G8" s="16"/>
      <c r="H8" s="16"/>
      <c r="I8" s="17"/>
    </row>
    <row r="9" spans="1:10" ht="13.5" customHeight="1" thickBot="1" x14ac:dyDescent="0.3">
      <c r="A9" s="18"/>
      <c r="B9" s="235" t="s">
        <v>6</v>
      </c>
      <c r="C9" s="236"/>
      <c r="D9" s="237"/>
      <c r="E9" s="19" t="s">
        <v>7</v>
      </c>
      <c r="F9" s="20"/>
      <c r="G9" s="20"/>
      <c r="H9" s="20"/>
      <c r="I9" s="21"/>
    </row>
    <row r="10" spans="1:10" x14ac:dyDescent="0.25">
      <c r="A10" s="18"/>
      <c r="B10" s="22" t="s">
        <v>8</v>
      </c>
      <c r="C10" s="23" t="s">
        <v>8</v>
      </c>
      <c r="D10" s="24" t="s">
        <v>8</v>
      </c>
      <c r="E10" s="25" t="s">
        <v>8</v>
      </c>
      <c r="F10" s="26" t="s">
        <v>8</v>
      </c>
      <c r="G10" s="26" t="s">
        <v>8</v>
      </c>
      <c r="H10" s="26" t="s">
        <v>8</v>
      </c>
      <c r="I10" s="27" t="s">
        <v>8</v>
      </c>
    </row>
    <row r="11" spans="1:10" x14ac:dyDescent="0.25">
      <c r="A11" s="18"/>
      <c r="B11" s="28">
        <v>2022</v>
      </c>
      <c r="C11" s="29">
        <v>2023</v>
      </c>
      <c r="D11" s="30">
        <v>2024</v>
      </c>
      <c r="E11" s="31">
        <v>2025</v>
      </c>
      <c r="F11" s="32">
        <v>2026</v>
      </c>
      <c r="G11" s="32">
        <v>2027</v>
      </c>
      <c r="H11" s="33">
        <v>2028</v>
      </c>
      <c r="I11" s="34">
        <v>2029</v>
      </c>
    </row>
    <row r="12" spans="1:10" x14ac:dyDescent="0.25">
      <c r="A12" s="35" t="s">
        <v>9</v>
      </c>
      <c r="B12" s="36"/>
      <c r="C12" s="37"/>
      <c r="D12" s="38"/>
      <c r="E12" s="39"/>
      <c r="F12" s="40"/>
      <c r="G12" s="40"/>
      <c r="H12" s="40"/>
      <c r="I12" s="41"/>
    </row>
    <row r="13" spans="1:10" x14ac:dyDescent="0.25">
      <c r="A13" s="18" t="s">
        <v>10</v>
      </c>
      <c r="B13" s="42">
        <v>2049570</v>
      </c>
      <c r="C13" s="43">
        <v>1286924</v>
      </c>
      <c r="D13" s="44">
        <v>1482536.43</v>
      </c>
      <c r="E13" s="145">
        <v>1681950.335252627</v>
      </c>
      <c r="F13" s="154">
        <v>2317092.4198934794</v>
      </c>
      <c r="G13" s="154">
        <v>2811091.8190585864</v>
      </c>
      <c r="H13" s="154">
        <v>3246281.7659421335</v>
      </c>
      <c r="I13" s="155">
        <v>3516805.2464373112</v>
      </c>
    </row>
    <row r="14" spans="1:10" x14ac:dyDescent="0.25">
      <c r="A14" s="18" t="s">
        <v>11</v>
      </c>
      <c r="B14" s="42"/>
      <c r="C14" s="43"/>
      <c r="D14" s="44"/>
      <c r="E14" s="161"/>
      <c r="F14" s="162"/>
      <c r="G14" s="162"/>
      <c r="H14" s="162"/>
      <c r="I14" s="163"/>
      <c r="J14" s="45"/>
    </row>
    <row r="15" spans="1:10" x14ac:dyDescent="0.25">
      <c r="A15" s="18" t="s">
        <v>12</v>
      </c>
      <c r="B15" s="183">
        <v>880</v>
      </c>
      <c r="C15" s="184">
        <v>3032</v>
      </c>
      <c r="D15" s="185">
        <v>0</v>
      </c>
      <c r="E15" s="161"/>
      <c r="F15" s="162"/>
      <c r="G15" s="162"/>
      <c r="H15" s="162"/>
      <c r="I15" s="163"/>
      <c r="J15" s="45"/>
    </row>
    <row r="16" spans="1:10" x14ac:dyDescent="0.25">
      <c r="A16" s="18" t="s">
        <v>13</v>
      </c>
      <c r="B16" s="183">
        <v>20415</v>
      </c>
      <c r="C16" s="184">
        <v>99426</v>
      </c>
      <c r="D16" s="185">
        <f>12785.96+9593.16</f>
        <v>22379.119999999999</v>
      </c>
      <c r="E16" s="161">
        <v>7752.4</v>
      </c>
      <c r="F16" s="162">
        <v>7984.9719999999998</v>
      </c>
      <c r="G16" s="162">
        <v>8224.5211600000002</v>
      </c>
      <c r="H16" s="162">
        <v>8471.2567947999996</v>
      </c>
      <c r="I16" s="163">
        <v>8725.3944986440001</v>
      </c>
      <c r="J16" s="45"/>
    </row>
    <row r="17" spans="1:10" x14ac:dyDescent="0.25">
      <c r="A17" s="46" t="s">
        <v>14</v>
      </c>
      <c r="B17" s="180">
        <v>2070865</v>
      </c>
      <c r="C17" s="181">
        <v>1389382</v>
      </c>
      <c r="D17" s="182">
        <f t="shared" ref="D17:F17" si="0">SUM(D13:D16)</f>
        <v>1504915.55</v>
      </c>
      <c r="E17" s="164">
        <f t="shared" si="0"/>
        <v>1689702.7352526269</v>
      </c>
      <c r="F17" s="165">
        <f t="shared" si="0"/>
        <v>2325077.3918934795</v>
      </c>
      <c r="G17" s="165">
        <f t="shared" ref="G17:I17" si="1">SUM(G13:G16)</f>
        <v>2819316.3402185864</v>
      </c>
      <c r="H17" s="165">
        <f t="shared" si="1"/>
        <v>3254753.0227369335</v>
      </c>
      <c r="I17" s="166">
        <f t="shared" si="1"/>
        <v>3525530.6409359551</v>
      </c>
      <c r="J17" s="45"/>
    </row>
    <row r="18" spans="1:10" x14ac:dyDescent="0.25">
      <c r="A18" s="46"/>
      <c r="B18" s="47"/>
      <c r="C18" s="48"/>
      <c r="D18" s="49"/>
      <c r="E18" s="148"/>
      <c r="F18" s="149"/>
      <c r="G18" s="149"/>
      <c r="H18" s="149"/>
      <c r="I18" s="150"/>
      <c r="J18" s="45"/>
    </row>
    <row r="19" spans="1:10" x14ac:dyDescent="0.25">
      <c r="A19" s="35" t="s">
        <v>15</v>
      </c>
      <c r="B19" s="50"/>
      <c r="C19" s="51"/>
      <c r="D19" s="52"/>
      <c r="E19" s="151"/>
      <c r="F19" s="152"/>
      <c r="G19" s="152"/>
      <c r="H19" s="152"/>
      <c r="I19" s="153"/>
      <c r="J19" s="45"/>
    </row>
    <row r="20" spans="1:10" x14ac:dyDescent="0.25">
      <c r="A20" s="18" t="s">
        <v>16</v>
      </c>
      <c r="B20" s="42">
        <v>1873268</v>
      </c>
      <c r="C20" s="43">
        <v>1557764</v>
      </c>
      <c r="D20" s="44">
        <v>665988.22</v>
      </c>
      <c r="E20" s="145">
        <v>1159145.4200000002</v>
      </c>
      <c r="F20" s="154">
        <v>1261736.4368</v>
      </c>
      <c r="G20" s="154">
        <v>1311485.8942720001</v>
      </c>
      <c r="H20" s="154">
        <v>1363225.33004288</v>
      </c>
      <c r="I20" s="155">
        <v>1417034.3432445957</v>
      </c>
      <c r="J20" s="45"/>
    </row>
    <row r="21" spans="1:10" x14ac:dyDescent="0.25">
      <c r="A21" s="18" t="s">
        <v>17</v>
      </c>
      <c r="B21" s="183">
        <v>323369</v>
      </c>
      <c r="C21" s="184">
        <v>369682</v>
      </c>
      <c r="D21" s="185">
        <v>309477.03000000003</v>
      </c>
      <c r="E21" s="161">
        <v>336152.17180000001</v>
      </c>
      <c r="F21" s="162">
        <v>365903.56667199999</v>
      </c>
      <c r="G21" s="162">
        <v>380330.90933887998</v>
      </c>
      <c r="H21" s="162">
        <v>395335.3457124352</v>
      </c>
      <c r="I21" s="163">
        <v>410939.95954093273</v>
      </c>
      <c r="J21" s="45"/>
    </row>
    <row r="22" spans="1:10" x14ac:dyDescent="0.25">
      <c r="A22" s="18" t="s">
        <v>18</v>
      </c>
      <c r="B22" s="183">
        <v>1265162</v>
      </c>
      <c r="C22" s="184">
        <v>1265340</v>
      </c>
      <c r="D22" s="185">
        <f>1799622.19+15187</f>
        <v>1814809.19</v>
      </c>
      <c r="E22" s="161">
        <v>1047764.7427983865</v>
      </c>
      <c r="F22" s="161">
        <v>1057052.6761588759</v>
      </c>
      <c r="G22" s="162">
        <v>1126831.7911358278</v>
      </c>
      <c r="H22" s="162">
        <v>1199271.4062853074</v>
      </c>
      <c r="I22" s="163">
        <v>1251439.5903583327</v>
      </c>
      <c r="J22" s="45"/>
    </row>
    <row r="23" spans="1:10" x14ac:dyDescent="0.25">
      <c r="A23" s="18" t="s">
        <v>19</v>
      </c>
      <c r="B23" s="183">
        <v>120274</v>
      </c>
      <c r="C23" s="184">
        <v>68349</v>
      </c>
      <c r="D23" s="185">
        <v>50421.84</v>
      </c>
      <c r="E23" s="161">
        <v>72065</v>
      </c>
      <c r="F23" s="162">
        <v>25000</v>
      </c>
      <c r="G23" s="162">
        <v>25000</v>
      </c>
      <c r="H23" s="162">
        <v>25750</v>
      </c>
      <c r="I23" s="163">
        <v>26522.5</v>
      </c>
      <c r="J23" s="45"/>
    </row>
    <row r="24" spans="1:10" x14ac:dyDescent="0.25">
      <c r="A24" s="18" t="s">
        <v>20</v>
      </c>
      <c r="B24" s="183">
        <v>0</v>
      </c>
      <c r="C24" s="184">
        <v>0</v>
      </c>
      <c r="D24" s="185">
        <v>311364</v>
      </c>
      <c r="E24" s="161">
        <v>16923</v>
      </c>
      <c r="F24" s="162">
        <v>17500</v>
      </c>
      <c r="G24" s="162">
        <v>20000</v>
      </c>
      <c r="H24" s="162">
        <v>20000</v>
      </c>
      <c r="I24" s="163">
        <v>20000</v>
      </c>
      <c r="J24" s="45"/>
    </row>
    <row r="25" spans="1:10" x14ac:dyDescent="0.25">
      <c r="A25" s="18" t="s">
        <v>21</v>
      </c>
      <c r="B25" s="183"/>
      <c r="C25" s="184"/>
      <c r="D25" s="185"/>
      <c r="E25" s="161"/>
      <c r="F25" s="162"/>
      <c r="G25" s="162"/>
      <c r="H25" s="162"/>
      <c r="I25" s="163"/>
      <c r="J25" s="45"/>
    </row>
    <row r="26" spans="1:10" x14ac:dyDescent="0.25">
      <c r="A26" s="18" t="s">
        <v>22</v>
      </c>
      <c r="B26" s="183">
        <v>169709</v>
      </c>
      <c r="C26" s="184">
        <v>189124</v>
      </c>
      <c r="D26" s="185">
        <f>108938.53-15187</f>
        <v>93751.53</v>
      </c>
      <c r="E26" s="161">
        <v>72065</v>
      </c>
      <c r="F26" s="162">
        <v>25000.000000000007</v>
      </c>
      <c r="G26" s="162">
        <v>25000.000000000004</v>
      </c>
      <c r="H26" s="162">
        <v>25750.000000000004</v>
      </c>
      <c r="I26" s="163">
        <v>26522.500000000004</v>
      </c>
      <c r="J26" s="45"/>
    </row>
    <row r="27" spans="1:10" x14ac:dyDescent="0.25">
      <c r="A27" s="18" t="s">
        <v>23</v>
      </c>
      <c r="B27" s="42"/>
      <c r="C27" s="43"/>
      <c r="D27" s="44"/>
      <c r="E27" s="161"/>
      <c r="F27" s="161"/>
      <c r="G27" s="161"/>
      <c r="H27" s="161"/>
      <c r="I27" s="161"/>
      <c r="J27" s="45"/>
    </row>
    <row r="28" spans="1:10" x14ac:dyDescent="0.25">
      <c r="A28" s="18" t="s">
        <v>24</v>
      </c>
      <c r="B28" s="180">
        <v>3751782</v>
      </c>
      <c r="C28" s="181">
        <v>3450259</v>
      </c>
      <c r="D28" s="182">
        <f>SUM(D19:D27)</f>
        <v>3245811.8099999996</v>
      </c>
      <c r="E28" s="164">
        <f t="shared" ref="E28" si="2">SUM(E19:E27)</f>
        <v>2704115.3345983867</v>
      </c>
      <c r="F28" s="165">
        <f>SUM(F19:F27)</f>
        <v>2752192.6796308756</v>
      </c>
      <c r="G28" s="165">
        <f>SUM(G19:G27)</f>
        <v>2888648.5947467079</v>
      </c>
      <c r="H28" s="165">
        <f>SUM(H19:H27)</f>
        <v>3029332.0820406228</v>
      </c>
      <c r="I28" s="166">
        <f>SUM(I19:I27)</f>
        <v>3152458.8931438611</v>
      </c>
      <c r="J28" s="53"/>
    </row>
    <row r="29" spans="1:10" ht="12" customHeight="1" x14ac:dyDescent="0.25">
      <c r="A29" s="18"/>
      <c r="B29" s="180"/>
      <c r="C29" s="181"/>
      <c r="D29" s="182"/>
      <c r="E29" s="148"/>
      <c r="F29" s="149"/>
      <c r="G29" s="149"/>
      <c r="H29" s="149"/>
      <c r="I29" s="150"/>
      <c r="J29" s="45"/>
    </row>
    <row r="30" spans="1:10" ht="12" customHeight="1" x14ac:dyDescent="0.25">
      <c r="A30" s="18" t="s">
        <v>25</v>
      </c>
      <c r="B30" s="180"/>
      <c r="C30" s="181"/>
      <c r="D30" s="182"/>
      <c r="E30" s="148"/>
      <c r="F30" s="149"/>
      <c r="G30" s="149"/>
      <c r="H30" s="149"/>
      <c r="I30" s="150"/>
      <c r="J30" s="45"/>
    </row>
    <row r="31" spans="1:10" ht="12" customHeight="1" x14ac:dyDescent="0.25">
      <c r="A31" s="18" t="s">
        <v>15</v>
      </c>
      <c r="B31" s="180">
        <v>-1680917</v>
      </c>
      <c r="C31" s="181">
        <v>-2060877</v>
      </c>
      <c r="D31" s="182">
        <f>+D17-D28</f>
        <v>-1740896.2599999995</v>
      </c>
      <c r="E31" s="164">
        <f t="shared" ref="E31" si="3">+E17-E28</f>
        <v>-1014412.5993457597</v>
      </c>
      <c r="F31" s="165">
        <f>+F17-F28</f>
        <v>-427115.28773739608</v>
      </c>
      <c r="G31" s="165">
        <f>+G17-G28</f>
        <v>-69332.254528121557</v>
      </c>
      <c r="H31" s="165">
        <f>+H17-H28</f>
        <v>225420.94069631072</v>
      </c>
      <c r="I31" s="166">
        <f>+I17-I28</f>
        <v>373071.74779209401</v>
      </c>
      <c r="J31" s="45"/>
    </row>
    <row r="32" spans="1:10" ht="12" customHeight="1" x14ac:dyDescent="0.25">
      <c r="A32" s="18"/>
      <c r="B32" s="47"/>
      <c r="C32" s="48"/>
      <c r="D32" s="44"/>
      <c r="E32" s="148"/>
      <c r="F32" s="149"/>
      <c r="G32" s="149"/>
      <c r="H32" s="149"/>
      <c r="I32" s="150"/>
      <c r="J32" s="45"/>
    </row>
    <row r="33" spans="1:10" ht="12" customHeight="1" x14ac:dyDescent="0.25">
      <c r="A33" s="35" t="s">
        <v>26</v>
      </c>
      <c r="B33" s="50"/>
      <c r="C33" s="51"/>
      <c r="D33" s="44"/>
      <c r="E33" s="151"/>
      <c r="F33" s="156"/>
      <c r="G33" s="156"/>
      <c r="H33" s="156"/>
      <c r="I33" s="157"/>
      <c r="J33" s="45"/>
    </row>
    <row r="34" spans="1:10" ht="12" customHeight="1" x14ac:dyDescent="0.25">
      <c r="A34" s="18" t="s">
        <v>27</v>
      </c>
      <c r="B34" s="186">
        <v>2570867</v>
      </c>
      <c r="C34" s="187">
        <v>2584965</v>
      </c>
      <c r="D34" s="188">
        <v>1107957.8999999999</v>
      </c>
      <c r="E34" s="145">
        <v>1017450.45</v>
      </c>
      <c r="F34" s="154">
        <v>431231.36690000008</v>
      </c>
      <c r="G34" s="154">
        <v>444168.30790700007</v>
      </c>
      <c r="H34" s="154">
        <v>457493.35714421008</v>
      </c>
      <c r="I34" s="155">
        <v>471218.15785853646</v>
      </c>
      <c r="J34" s="45"/>
    </row>
    <row r="35" spans="1:10" ht="12" customHeight="1" x14ac:dyDescent="0.25">
      <c r="A35" s="18" t="s">
        <v>28</v>
      </c>
      <c r="B35" s="183">
        <v>589028</v>
      </c>
      <c r="C35" s="184">
        <v>0</v>
      </c>
      <c r="D35" s="185">
        <v>0</v>
      </c>
      <c r="E35" s="145"/>
      <c r="F35" s="160"/>
      <c r="G35" s="146"/>
      <c r="H35" s="146"/>
      <c r="I35" s="147"/>
      <c r="J35" s="45"/>
    </row>
    <row r="36" spans="1:10" ht="12" customHeight="1" x14ac:dyDescent="0.25">
      <c r="A36" s="18" t="s">
        <v>29</v>
      </c>
      <c r="B36" s="183"/>
      <c r="C36" s="184"/>
      <c r="D36" s="185"/>
      <c r="E36" s="145"/>
      <c r="F36" s="160"/>
      <c r="G36" s="146"/>
      <c r="H36" s="146"/>
      <c r="I36" s="147"/>
      <c r="J36" s="45"/>
    </row>
    <row r="37" spans="1:10" ht="12" customHeight="1" x14ac:dyDescent="0.25">
      <c r="A37" s="18" t="s">
        <v>30</v>
      </c>
      <c r="B37" s="183"/>
      <c r="C37" s="184"/>
      <c r="D37" s="185"/>
      <c r="E37" s="145"/>
      <c r="F37" s="160"/>
      <c r="G37" s="146"/>
      <c r="H37" s="146"/>
      <c r="I37" s="147"/>
      <c r="J37" s="45"/>
    </row>
    <row r="38" spans="1:10" ht="12" customHeight="1" x14ac:dyDescent="0.25">
      <c r="A38" s="18" t="s">
        <v>31</v>
      </c>
      <c r="B38" s="183">
        <v>480</v>
      </c>
      <c r="C38" s="184">
        <v>28572</v>
      </c>
      <c r="D38" s="185">
        <v>17996.52</v>
      </c>
      <c r="E38" s="145">
        <v>9618.119999999999</v>
      </c>
      <c r="F38" s="160">
        <v>9906.6635999999999</v>
      </c>
      <c r="G38" s="146">
        <v>10203.863508</v>
      </c>
      <c r="H38" s="146">
        <v>10509.97941324</v>
      </c>
      <c r="I38" s="147">
        <v>10825.278795637201</v>
      </c>
      <c r="J38" s="45"/>
    </row>
    <row r="39" spans="1:10" ht="12" customHeight="1" x14ac:dyDescent="0.25">
      <c r="A39" s="18" t="s">
        <v>32</v>
      </c>
      <c r="B39" s="183"/>
      <c r="C39" s="184"/>
      <c r="D39" s="185"/>
      <c r="E39" s="145"/>
      <c r="F39" s="160"/>
      <c r="G39" s="146"/>
      <c r="H39" s="146"/>
      <c r="I39" s="147"/>
      <c r="J39" s="45"/>
    </row>
    <row r="40" spans="1:10" ht="12" customHeight="1" x14ac:dyDescent="0.25">
      <c r="A40" s="18" t="s">
        <v>33</v>
      </c>
      <c r="B40" s="183">
        <v>644900</v>
      </c>
      <c r="C40" s="184">
        <v>0</v>
      </c>
      <c r="D40" s="185">
        <v>0</v>
      </c>
      <c r="E40" s="145"/>
      <c r="F40" s="160"/>
      <c r="G40" s="146"/>
      <c r="H40" s="146"/>
      <c r="I40" s="147"/>
      <c r="J40" s="45"/>
    </row>
    <row r="41" spans="1:10" ht="12" customHeight="1" x14ac:dyDescent="0.25">
      <c r="A41" s="18" t="s">
        <v>34</v>
      </c>
      <c r="B41" s="183">
        <v>-187317</v>
      </c>
      <c r="C41" s="184">
        <v>-171629</v>
      </c>
      <c r="D41" s="185">
        <v>0</v>
      </c>
      <c r="E41" s="145"/>
      <c r="F41" s="160"/>
      <c r="G41" s="146"/>
      <c r="H41" s="146"/>
      <c r="I41" s="147"/>
      <c r="J41" s="45"/>
    </row>
    <row r="42" spans="1:10" ht="12" customHeight="1" x14ac:dyDescent="0.25">
      <c r="A42" s="18" t="s">
        <v>35</v>
      </c>
      <c r="B42" s="183"/>
      <c r="C42" s="184"/>
      <c r="D42" s="185">
        <v>416782</v>
      </c>
      <c r="E42" s="145"/>
      <c r="F42" s="160"/>
      <c r="G42" s="146"/>
      <c r="H42" s="146"/>
      <c r="I42" s="147"/>
      <c r="J42" s="45"/>
    </row>
    <row r="43" spans="1:10" ht="12" customHeight="1" x14ac:dyDescent="0.25">
      <c r="A43" s="18" t="s">
        <v>36</v>
      </c>
      <c r="B43" s="183">
        <v>-1085685</v>
      </c>
      <c r="C43" s="184">
        <v>-860870</v>
      </c>
      <c r="D43" s="185"/>
      <c r="E43" s="145"/>
      <c r="F43" s="160"/>
      <c r="G43" s="146"/>
      <c r="H43" s="146"/>
      <c r="I43" s="147"/>
      <c r="J43" s="45"/>
    </row>
    <row r="44" spans="1:10" ht="12" customHeight="1" x14ac:dyDescent="0.25">
      <c r="A44" s="18" t="s">
        <v>37</v>
      </c>
      <c r="B44" s="181">
        <v>2532273</v>
      </c>
      <c r="C44" s="181">
        <v>1581038</v>
      </c>
      <c r="D44" s="182">
        <f>SUM(D33:D43)</f>
        <v>1542736.42</v>
      </c>
      <c r="E44" s="164">
        <f t="shared" ref="E44" si="4">SUM(E33:E43)</f>
        <v>1027068.57</v>
      </c>
      <c r="F44" s="165">
        <f>SUM(F33:F43)</f>
        <v>441138.03050000011</v>
      </c>
      <c r="G44" s="165">
        <f>SUM(G33:G43)</f>
        <v>454372.17141500005</v>
      </c>
      <c r="H44" s="165">
        <f>SUM(H33:H43)</f>
        <v>468003.33655745006</v>
      </c>
      <c r="I44" s="166">
        <f>SUM(I33:I43)</f>
        <v>482043.43665417365</v>
      </c>
      <c r="J44" s="45"/>
    </row>
    <row r="45" spans="1:10" ht="12" customHeight="1" x14ac:dyDescent="0.25">
      <c r="A45" s="18"/>
      <c r="B45" s="54"/>
      <c r="C45" s="55"/>
      <c r="D45" s="44"/>
      <c r="E45" s="56"/>
      <c r="F45" s="57"/>
      <c r="G45" s="57"/>
      <c r="H45" s="57"/>
      <c r="I45" s="58"/>
      <c r="J45" s="45"/>
    </row>
    <row r="46" spans="1:10" ht="12" customHeight="1" x14ac:dyDescent="0.25">
      <c r="A46" s="18"/>
      <c r="B46" s="54"/>
      <c r="C46" s="55"/>
      <c r="D46" s="59"/>
      <c r="E46" s="56"/>
      <c r="F46" s="57"/>
      <c r="G46" s="57"/>
      <c r="H46" s="57"/>
      <c r="I46" s="58"/>
      <c r="J46" s="45"/>
    </row>
    <row r="47" spans="1:10" ht="12" customHeight="1" x14ac:dyDescent="0.25">
      <c r="A47" s="18" t="s">
        <v>38</v>
      </c>
      <c r="B47" s="54"/>
      <c r="C47" s="55"/>
      <c r="D47" s="59"/>
      <c r="E47" s="56"/>
      <c r="F47" s="57"/>
      <c r="G47" s="57"/>
      <c r="H47" s="57"/>
      <c r="I47" s="58"/>
      <c r="J47" s="45"/>
    </row>
    <row r="48" spans="1:10" ht="12" customHeight="1" x14ac:dyDescent="0.25">
      <c r="A48" s="18" t="s">
        <v>39</v>
      </c>
      <c r="B48" s="54"/>
      <c r="C48" s="55"/>
      <c r="D48" s="59"/>
      <c r="E48" s="56"/>
      <c r="F48" s="57"/>
      <c r="G48" s="57"/>
      <c r="H48" s="57"/>
      <c r="I48" s="58"/>
      <c r="J48" s="45"/>
    </row>
    <row r="49" spans="1:10" ht="12" customHeight="1" x14ac:dyDescent="0.25">
      <c r="A49" s="18" t="s">
        <v>40</v>
      </c>
      <c r="B49" s="168">
        <v>851356</v>
      </c>
      <c r="C49" s="168">
        <v>-479839</v>
      </c>
      <c r="D49" s="169">
        <f t="shared" ref="D49:I49" si="5">+D31+D44</f>
        <v>-198159.83999999962</v>
      </c>
      <c r="E49" s="170">
        <f t="shared" si="5"/>
        <v>12655.970654240227</v>
      </c>
      <c r="F49" s="171">
        <f t="shared" si="5"/>
        <v>14022.74276260403</v>
      </c>
      <c r="G49" s="171">
        <f t="shared" si="5"/>
        <v>385039.91688687849</v>
      </c>
      <c r="H49" s="171">
        <f t="shared" si="5"/>
        <v>693424.27725376072</v>
      </c>
      <c r="I49" s="172">
        <f t="shared" si="5"/>
        <v>855115.18444626767</v>
      </c>
      <c r="J49" s="45"/>
    </row>
    <row r="50" spans="1:10" ht="12" customHeight="1" x14ac:dyDescent="0.25">
      <c r="A50" s="18"/>
      <c r="B50" s="167"/>
      <c r="C50" s="168"/>
      <c r="D50" s="169"/>
      <c r="E50" s="170"/>
      <c r="F50" s="171"/>
      <c r="G50" s="171"/>
      <c r="H50" s="171"/>
      <c r="I50" s="172"/>
      <c r="J50" s="45"/>
    </row>
    <row r="51" spans="1:10" ht="12" customHeight="1" x14ac:dyDescent="0.25">
      <c r="A51" s="18" t="s">
        <v>41</v>
      </c>
      <c r="B51" s="167">
        <v>463991.94000000064</v>
      </c>
      <c r="C51" s="168">
        <v>1315347.9400000006</v>
      </c>
      <c r="D51" s="169">
        <f t="shared" ref="D51:I51" si="6">C53</f>
        <v>835508.94000000064</v>
      </c>
      <c r="E51" s="170">
        <f t="shared" si="6"/>
        <v>637349.10000000102</v>
      </c>
      <c r="F51" s="171">
        <f t="shared" si="6"/>
        <v>650005.07065424125</v>
      </c>
      <c r="G51" s="171">
        <f t="shared" si="6"/>
        <v>664027.81341684528</v>
      </c>
      <c r="H51" s="171">
        <f t="shared" si="6"/>
        <v>1049067.7303037238</v>
      </c>
      <c r="I51" s="172">
        <f t="shared" si="6"/>
        <v>1742492.0075574846</v>
      </c>
      <c r="J51" s="45"/>
    </row>
    <row r="52" spans="1:10" ht="12" customHeight="1" x14ac:dyDescent="0.25">
      <c r="A52" s="18"/>
      <c r="B52" s="173"/>
      <c r="C52" s="174"/>
      <c r="D52" s="169"/>
      <c r="E52" s="170"/>
      <c r="F52" s="171"/>
      <c r="G52" s="171"/>
      <c r="H52" s="171"/>
      <c r="I52" s="172"/>
    </row>
    <row r="53" spans="1:10" ht="12" customHeight="1" thickBot="1" x14ac:dyDescent="0.3">
      <c r="A53" s="18" t="s">
        <v>42</v>
      </c>
      <c r="B53" s="175">
        <v>1315347.9400000006</v>
      </c>
      <c r="C53" s="175">
        <v>835508.94000000064</v>
      </c>
      <c r="D53" s="176">
        <f t="shared" ref="D53:I53" si="7">+D49+D51</f>
        <v>637349.10000000102</v>
      </c>
      <c r="E53" s="177">
        <f t="shared" si="7"/>
        <v>650005.07065424125</v>
      </c>
      <c r="F53" s="178">
        <f t="shared" si="7"/>
        <v>664027.81341684528</v>
      </c>
      <c r="G53" s="178">
        <f t="shared" si="7"/>
        <v>1049067.7303037238</v>
      </c>
      <c r="H53" s="178">
        <f t="shared" si="7"/>
        <v>1742492.0075574846</v>
      </c>
      <c r="I53" s="179">
        <f t="shared" si="7"/>
        <v>2597607.1920037521</v>
      </c>
    </row>
    <row r="54" spans="1:10" ht="12" customHeight="1" x14ac:dyDescent="0.25">
      <c r="A54" s="18"/>
      <c r="B54" s="60"/>
      <c r="C54" s="60"/>
      <c r="D54" s="60"/>
      <c r="E54" s="60"/>
      <c r="F54" s="60"/>
      <c r="G54" s="60"/>
      <c r="H54" s="60"/>
      <c r="I54" s="60"/>
    </row>
    <row r="55" spans="1:10" ht="12" hidden="1" customHeight="1" x14ac:dyDescent="0.25">
      <c r="A55" s="35" t="s">
        <v>43</v>
      </c>
      <c r="B55" s="61">
        <v>0</v>
      </c>
      <c r="C55" s="61">
        <v>0</v>
      </c>
      <c r="D55" s="61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</row>
    <row r="56" spans="1:10" ht="12" hidden="1" customHeight="1" x14ac:dyDescent="0.25">
      <c r="A56" s="35"/>
      <c r="B56" s="61">
        <v>0</v>
      </c>
      <c r="C56" s="61">
        <v>0</v>
      </c>
      <c r="D56" s="61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</row>
    <row r="57" spans="1:10" ht="12" hidden="1" customHeight="1" x14ac:dyDescent="0.25">
      <c r="A57" s="18" t="s">
        <v>44</v>
      </c>
      <c r="B57" s="62">
        <v>0</v>
      </c>
      <c r="C57" s="61">
        <v>0</v>
      </c>
      <c r="D57" s="61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</row>
    <row r="58" spans="1:10" ht="12" hidden="1" customHeight="1" x14ac:dyDescent="0.25">
      <c r="A58" s="18" t="s">
        <v>45</v>
      </c>
      <c r="B58" s="62">
        <v>0</v>
      </c>
      <c r="C58" s="61">
        <v>0</v>
      </c>
      <c r="D58" s="61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</row>
    <row r="59" spans="1:10" hidden="1" x14ac:dyDescent="0.25">
      <c r="A59" s="18" t="s">
        <v>46</v>
      </c>
      <c r="B59" s="62">
        <v>0</v>
      </c>
      <c r="C59" s="61">
        <v>0</v>
      </c>
      <c r="D59" s="61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</row>
    <row r="60" spans="1:10" hidden="1" x14ac:dyDescent="0.25">
      <c r="A60" s="18" t="s">
        <v>47</v>
      </c>
      <c r="B60" s="62">
        <v>0</v>
      </c>
      <c r="C60" s="61">
        <v>0</v>
      </c>
      <c r="D60" s="61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</row>
    <row r="61" spans="1:10" hidden="1" x14ac:dyDescent="0.25">
      <c r="A61" s="18" t="s">
        <v>48</v>
      </c>
      <c r="B61" s="62">
        <v>0</v>
      </c>
      <c r="C61" s="61">
        <v>0</v>
      </c>
      <c r="D61" s="61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</row>
    <row r="62" spans="1:10" hidden="1" x14ac:dyDescent="0.25">
      <c r="A62" s="18" t="s">
        <v>49</v>
      </c>
      <c r="B62" s="62">
        <v>0</v>
      </c>
      <c r="C62" s="61">
        <v>0</v>
      </c>
      <c r="D62" s="61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</row>
    <row r="63" spans="1:10" x14ac:dyDescent="0.25">
      <c r="A63" s="18"/>
      <c r="B63" s="64"/>
      <c r="C63" s="65"/>
      <c r="D63" s="65"/>
      <c r="E63" s="64"/>
      <c r="F63" s="64"/>
      <c r="G63" s="64"/>
      <c r="H63" s="64"/>
      <c r="I63" s="64"/>
    </row>
    <row r="64" spans="1:10" ht="14.5" thickBot="1" x14ac:dyDescent="0.35">
      <c r="A64" s="66" t="s">
        <v>50</v>
      </c>
      <c r="B64" s="64"/>
      <c r="C64" s="65"/>
      <c r="D64" s="65"/>
      <c r="E64" s="64"/>
      <c r="F64" s="64"/>
      <c r="G64" s="64"/>
      <c r="H64" s="64"/>
      <c r="I64" s="64"/>
    </row>
    <row r="65" spans="1:10" s="67" customFormat="1" ht="13.5" customHeight="1" thickBot="1" x14ac:dyDescent="0.3">
      <c r="A65" s="35"/>
      <c r="B65" s="235" t="s">
        <v>6</v>
      </c>
      <c r="C65" s="236"/>
      <c r="D65" s="237"/>
      <c r="E65" s="238" t="s">
        <v>7</v>
      </c>
      <c r="F65" s="239"/>
      <c r="G65" s="239"/>
      <c r="H65" s="239"/>
      <c r="I65" s="240"/>
    </row>
    <row r="66" spans="1:10" x14ac:dyDescent="0.25">
      <c r="A66" s="18"/>
      <c r="B66" s="22" t="s">
        <v>8</v>
      </c>
      <c r="C66" s="23" t="s">
        <v>8</v>
      </c>
      <c r="D66" s="24" t="s">
        <v>8</v>
      </c>
      <c r="E66" s="25" t="s">
        <v>8</v>
      </c>
      <c r="F66" s="26" t="s">
        <v>8</v>
      </c>
      <c r="G66" s="26" t="s">
        <v>8</v>
      </c>
      <c r="H66" s="26" t="s">
        <v>8</v>
      </c>
      <c r="I66" s="27" t="s">
        <v>8</v>
      </c>
    </row>
    <row r="67" spans="1:10" x14ac:dyDescent="0.25">
      <c r="A67" s="35" t="s">
        <v>51</v>
      </c>
      <c r="B67" s="221">
        <v>2022</v>
      </c>
      <c r="C67" s="222">
        <v>2023</v>
      </c>
      <c r="D67" s="223">
        <v>2024</v>
      </c>
      <c r="E67" s="224">
        <v>2025</v>
      </c>
      <c r="F67" s="225">
        <v>2026</v>
      </c>
      <c r="G67" s="225">
        <v>2027</v>
      </c>
      <c r="H67" s="225">
        <v>2028</v>
      </c>
      <c r="I67" s="17">
        <v>2029</v>
      </c>
    </row>
    <row r="68" spans="1:10" x14ac:dyDescent="0.25">
      <c r="A68" s="18" t="s">
        <v>52</v>
      </c>
      <c r="B68" s="68">
        <v>267</v>
      </c>
      <c r="C68" s="69">
        <v>173</v>
      </c>
      <c r="D68" s="158">
        <v>122.55</v>
      </c>
      <c r="E68" s="70">
        <v>143</v>
      </c>
      <c r="F68" s="71">
        <v>197</v>
      </c>
      <c r="G68" s="71">
        <v>239</v>
      </c>
      <c r="H68" s="71">
        <v>276</v>
      </c>
      <c r="I68" s="72">
        <v>299</v>
      </c>
    </row>
    <row r="69" spans="1:10" x14ac:dyDescent="0.25">
      <c r="A69" s="18" t="s">
        <v>53</v>
      </c>
      <c r="B69" s="68">
        <v>26</v>
      </c>
      <c r="C69" s="69">
        <v>25</v>
      </c>
      <c r="D69" s="158">
        <v>25</v>
      </c>
      <c r="E69" s="70">
        <v>13</v>
      </c>
      <c r="F69" s="71">
        <v>14</v>
      </c>
      <c r="G69" s="71">
        <v>14</v>
      </c>
      <c r="H69" s="71">
        <v>14</v>
      </c>
      <c r="I69" s="72">
        <v>14</v>
      </c>
    </row>
    <row r="70" spans="1:10" x14ac:dyDescent="0.25">
      <c r="A70" s="18" t="s">
        <v>54</v>
      </c>
      <c r="B70" s="68">
        <v>5</v>
      </c>
      <c r="C70" s="69">
        <v>5</v>
      </c>
      <c r="D70" s="158">
        <v>5</v>
      </c>
      <c r="E70" s="70">
        <v>3</v>
      </c>
      <c r="F70" s="71">
        <v>3</v>
      </c>
      <c r="G70" s="71">
        <v>3</v>
      </c>
      <c r="H70" s="71">
        <v>3</v>
      </c>
      <c r="I70" s="72">
        <v>3</v>
      </c>
    </row>
    <row r="71" spans="1:10" ht="12" thickBot="1" x14ac:dyDescent="0.3">
      <c r="A71" s="18" t="s">
        <v>55</v>
      </c>
      <c r="B71" s="73">
        <v>0</v>
      </c>
      <c r="C71" s="74">
        <v>0</v>
      </c>
      <c r="D71" s="159">
        <v>0</v>
      </c>
      <c r="E71" s="75">
        <v>3</v>
      </c>
      <c r="F71" s="76">
        <v>3</v>
      </c>
      <c r="G71" s="76">
        <v>3</v>
      </c>
      <c r="H71" s="76">
        <v>3</v>
      </c>
      <c r="I71" s="77">
        <v>3</v>
      </c>
    </row>
    <row r="72" spans="1:10" x14ac:dyDescent="0.25">
      <c r="A72" s="18"/>
      <c r="B72" s="78"/>
      <c r="C72" s="79"/>
      <c r="D72" s="79"/>
      <c r="E72" s="79"/>
      <c r="F72" s="79"/>
      <c r="G72" s="80"/>
      <c r="H72" s="80"/>
      <c r="I72" s="81"/>
    </row>
    <row r="73" spans="1:10" ht="12" thickBot="1" x14ac:dyDescent="0.3">
      <c r="A73" s="35" t="s">
        <v>56</v>
      </c>
      <c r="B73" s="78"/>
      <c r="C73" s="79"/>
      <c r="D73" s="79"/>
      <c r="E73" s="79"/>
      <c r="F73" s="79"/>
      <c r="G73" s="80"/>
      <c r="H73" s="80"/>
      <c r="I73" s="81"/>
    </row>
    <row r="74" spans="1:10" x14ac:dyDescent="0.25">
      <c r="A74" s="18" t="s">
        <v>57</v>
      </c>
      <c r="B74" s="217">
        <v>16893.68</v>
      </c>
      <c r="C74" s="189">
        <v>69178</v>
      </c>
      <c r="D74" s="189">
        <v>73500</v>
      </c>
      <c r="E74" s="190">
        <v>126000</v>
      </c>
      <c r="F74" s="190">
        <v>126000</v>
      </c>
      <c r="G74" s="190">
        <v>126000</v>
      </c>
      <c r="H74" s="190">
        <v>126000</v>
      </c>
      <c r="I74" s="218">
        <v>126000</v>
      </c>
    </row>
    <row r="75" spans="1:10" x14ac:dyDescent="0.25">
      <c r="A75" s="18" t="s">
        <v>58</v>
      </c>
      <c r="B75" s="219">
        <v>64337.32</v>
      </c>
      <c r="C75" s="191">
        <v>252414</v>
      </c>
      <c r="D75" s="191">
        <v>98034.02</v>
      </c>
      <c r="E75" s="192">
        <v>47917</v>
      </c>
      <c r="F75" s="192">
        <v>49354.51</v>
      </c>
      <c r="G75" s="192">
        <v>50835.145300000004</v>
      </c>
      <c r="H75" s="192">
        <v>52360.199659000005</v>
      </c>
      <c r="I75" s="220">
        <v>53931.005648770006</v>
      </c>
    </row>
    <row r="76" spans="1:10" x14ac:dyDescent="0.25">
      <c r="A76" s="18" t="s">
        <v>59</v>
      </c>
      <c r="B76" s="219">
        <v>209309.82</v>
      </c>
      <c r="C76" s="191">
        <v>59011</v>
      </c>
      <c r="D76" s="191">
        <v>47652.06</v>
      </c>
      <c r="E76" s="192">
        <v>269867</v>
      </c>
      <c r="F76" s="192">
        <v>77963.010000000009</v>
      </c>
      <c r="G76" s="192">
        <v>80301.900300000008</v>
      </c>
      <c r="H76" s="192">
        <v>82710.957309000005</v>
      </c>
      <c r="I76" s="220">
        <v>85192.286028270013</v>
      </c>
    </row>
    <row r="77" spans="1:10" x14ac:dyDescent="0.25">
      <c r="A77" s="18" t="s">
        <v>60</v>
      </c>
      <c r="B77" s="219">
        <v>0</v>
      </c>
      <c r="C77" s="191">
        <v>0</v>
      </c>
      <c r="D77" s="191">
        <v>366391.21</v>
      </c>
      <c r="E77" s="192">
        <v>135838.56526263137</v>
      </c>
      <c r="F77" s="192">
        <v>275823.04503934796</v>
      </c>
      <c r="G77" s="192">
        <v>326546.39904735866</v>
      </c>
      <c r="H77" s="192">
        <v>371428.51024995837</v>
      </c>
      <c r="I77" s="220">
        <v>399884.86830914853</v>
      </c>
    </row>
    <row r="78" spans="1:10" s="67" customFormat="1" ht="12.5" x14ac:dyDescent="0.25">
      <c r="A78" s="82" t="s">
        <v>97</v>
      </c>
      <c r="B78" s="219">
        <v>20384.240000000002</v>
      </c>
      <c r="C78" s="191">
        <v>23758</v>
      </c>
      <c r="D78" s="191">
        <v>0</v>
      </c>
      <c r="E78" s="192">
        <v>20874</v>
      </c>
      <c r="F78" s="192">
        <v>29633.488150598125</v>
      </c>
      <c r="G78" s="192">
        <v>30523.833475898278</v>
      </c>
      <c r="H78" s="192">
        <v>30523.833475898278</v>
      </c>
      <c r="I78" s="220">
        <v>30523.833475898278</v>
      </c>
      <c r="J78" s="83"/>
    </row>
    <row r="79" spans="1:10" s="67" customFormat="1" ht="12.5" x14ac:dyDescent="0.25">
      <c r="A79" s="82" t="s">
        <v>98</v>
      </c>
      <c r="B79" s="219">
        <v>10330.52</v>
      </c>
      <c r="C79" s="191">
        <v>10146</v>
      </c>
      <c r="D79" s="191">
        <v>15187</v>
      </c>
      <c r="E79" s="192">
        <v>12500</v>
      </c>
      <c r="F79" s="192">
        <v>12500</v>
      </c>
      <c r="G79" s="192">
        <v>12500</v>
      </c>
      <c r="H79" s="192">
        <v>12500</v>
      </c>
      <c r="I79" s="220">
        <v>12500</v>
      </c>
      <c r="J79" s="83"/>
    </row>
    <row r="80" spans="1:10" x14ac:dyDescent="0.25">
      <c r="A80" s="18" t="s">
        <v>61</v>
      </c>
      <c r="B80" s="219">
        <v>53243.53</v>
      </c>
      <c r="C80" s="191">
        <v>53802</v>
      </c>
      <c r="D80" s="191">
        <v>27295.97</v>
      </c>
      <c r="E80" s="192">
        <v>42048.758381315682</v>
      </c>
      <c r="F80" s="192">
        <v>57927.310497336992</v>
      </c>
      <c r="G80" s="192">
        <v>70277.295476464657</v>
      </c>
      <c r="H80" s="192">
        <v>81157.044148553337</v>
      </c>
      <c r="I80" s="220">
        <v>87920.131160932782</v>
      </c>
    </row>
    <row r="81" spans="1:9" x14ac:dyDescent="0.25">
      <c r="A81" s="18" t="s">
        <v>62</v>
      </c>
      <c r="B81" s="219">
        <v>0</v>
      </c>
      <c r="C81" s="191">
        <v>0</v>
      </c>
      <c r="D81" s="191">
        <v>0</v>
      </c>
      <c r="E81" s="192">
        <v>26773.419154439471</v>
      </c>
      <c r="F81" s="192">
        <v>27249.432471592831</v>
      </c>
      <c r="G81" s="192">
        <v>28600.48113610602</v>
      </c>
      <c r="H81" s="192">
        <v>29993.386950897253</v>
      </c>
      <c r="I81" s="220">
        <v>31212.464288553085</v>
      </c>
    </row>
    <row r="82" spans="1:9" x14ac:dyDescent="0.25">
      <c r="A82" s="18" t="s">
        <v>63</v>
      </c>
      <c r="B82" s="219">
        <v>25128.9</v>
      </c>
      <c r="C82" s="191">
        <v>0</v>
      </c>
      <c r="D82" s="191">
        <v>94257.94</v>
      </c>
      <c r="E82" s="192">
        <v>68930</v>
      </c>
      <c r="F82" s="192">
        <v>70997.900000000009</v>
      </c>
      <c r="G82" s="192">
        <v>73127.837000000014</v>
      </c>
      <c r="H82" s="192">
        <v>75321.672110000014</v>
      </c>
      <c r="I82" s="220">
        <v>77581.322273300015</v>
      </c>
    </row>
    <row r="83" spans="1:9" x14ac:dyDescent="0.25">
      <c r="A83" s="18" t="s">
        <v>64</v>
      </c>
      <c r="B83" s="219">
        <v>4344.76</v>
      </c>
      <c r="C83" s="191">
        <v>11401</v>
      </c>
      <c r="D83" s="191">
        <v>669</v>
      </c>
      <c r="E83" s="192">
        <v>15000</v>
      </c>
      <c r="F83" s="192">
        <v>15450</v>
      </c>
      <c r="G83" s="192">
        <v>15913.5</v>
      </c>
      <c r="H83" s="192">
        <v>16390.904999999999</v>
      </c>
      <c r="I83" s="220">
        <v>16882.632149999998</v>
      </c>
    </row>
    <row r="84" spans="1:9" x14ac:dyDescent="0.25">
      <c r="A84" s="18" t="s">
        <v>65</v>
      </c>
      <c r="B84" s="219">
        <v>50635</v>
      </c>
      <c r="C84" s="191">
        <v>0</v>
      </c>
      <c r="D84" s="191">
        <v>9574.2900000000009</v>
      </c>
      <c r="E84" s="192">
        <v>41750</v>
      </c>
      <c r="F84" s="192">
        <v>50000</v>
      </c>
      <c r="G84" s="192">
        <v>40000</v>
      </c>
      <c r="H84" s="192">
        <v>41200</v>
      </c>
      <c r="I84" s="220">
        <v>42436</v>
      </c>
    </row>
    <row r="85" spans="1:9" x14ac:dyDescent="0.25">
      <c r="A85" s="18" t="s">
        <v>66</v>
      </c>
      <c r="B85" s="219">
        <v>497304.93</v>
      </c>
      <c r="C85" s="191">
        <v>123960</v>
      </c>
      <c r="D85" s="191">
        <f>49725+86847.69</f>
        <v>136572.69</v>
      </c>
      <c r="E85" s="192">
        <v>88000</v>
      </c>
      <c r="F85" s="192">
        <v>107320</v>
      </c>
      <c r="G85" s="192">
        <v>110666.4</v>
      </c>
      <c r="H85" s="192">
        <v>113299.72799999999</v>
      </c>
      <c r="I85" s="220">
        <v>115998.32255999999</v>
      </c>
    </row>
    <row r="86" spans="1:9" x14ac:dyDescent="0.25">
      <c r="A86" s="18" t="s">
        <v>67</v>
      </c>
      <c r="B86" s="219">
        <v>0</v>
      </c>
      <c r="C86" s="191">
        <v>0</v>
      </c>
      <c r="D86" s="191">
        <v>0</v>
      </c>
      <c r="E86" s="192">
        <v>0</v>
      </c>
      <c r="F86" s="192">
        <v>0</v>
      </c>
      <c r="G86" s="192">
        <v>0</v>
      </c>
      <c r="H86" s="192">
        <v>0</v>
      </c>
      <c r="I86" s="220">
        <v>0</v>
      </c>
    </row>
    <row r="87" spans="1:9" x14ac:dyDescent="0.25">
      <c r="A87" s="18" t="s">
        <v>68</v>
      </c>
      <c r="B87" s="219">
        <v>0</v>
      </c>
      <c r="C87" s="191">
        <v>0</v>
      </c>
      <c r="D87" s="191">
        <v>0</v>
      </c>
      <c r="E87" s="192">
        <v>0</v>
      </c>
      <c r="F87" s="192">
        <v>0</v>
      </c>
      <c r="G87" s="192">
        <v>0</v>
      </c>
      <c r="H87" s="192">
        <v>0</v>
      </c>
      <c r="I87" s="220">
        <v>0</v>
      </c>
    </row>
    <row r="88" spans="1:9" x14ac:dyDescent="0.25">
      <c r="A88" s="18" t="s">
        <v>69</v>
      </c>
      <c r="B88" s="219">
        <v>89616.06</v>
      </c>
      <c r="C88" s="191">
        <v>10364</v>
      </c>
      <c r="D88" s="191">
        <v>186913.92000000001</v>
      </c>
      <c r="E88" s="192">
        <v>68324</v>
      </c>
      <c r="F88" s="192">
        <v>70373.72</v>
      </c>
      <c r="G88" s="192">
        <v>72484.931599999996</v>
      </c>
      <c r="H88" s="192">
        <v>74659.479548000003</v>
      </c>
      <c r="I88" s="220">
        <v>76899.263934440009</v>
      </c>
    </row>
    <row r="89" spans="1:9" x14ac:dyDescent="0.25">
      <c r="A89" s="18" t="s">
        <v>70</v>
      </c>
      <c r="B89" s="219">
        <v>114196.26</v>
      </c>
      <c r="C89" s="191">
        <v>1001</v>
      </c>
      <c r="D89" s="191">
        <v>37285.5</v>
      </c>
      <c r="E89" s="192">
        <v>30120</v>
      </c>
      <c r="F89" s="192">
        <v>31023.600000000002</v>
      </c>
      <c r="G89" s="192">
        <v>31954.308000000005</v>
      </c>
      <c r="H89" s="192">
        <v>32912.937240000007</v>
      </c>
      <c r="I89" s="220">
        <v>33900.32535720001</v>
      </c>
    </row>
    <row r="90" spans="1:9" x14ac:dyDescent="0.25">
      <c r="A90" s="18" t="s">
        <v>71</v>
      </c>
      <c r="B90" s="219">
        <v>184429.26</v>
      </c>
      <c r="C90" s="191">
        <v>189531</v>
      </c>
      <c r="D90" s="191">
        <v>134063.45000000001</v>
      </c>
      <c r="E90" s="192">
        <v>0</v>
      </c>
      <c r="F90" s="192">
        <v>0</v>
      </c>
      <c r="G90" s="192">
        <v>0</v>
      </c>
      <c r="H90" s="192">
        <v>0</v>
      </c>
      <c r="I90" s="220">
        <v>0</v>
      </c>
    </row>
    <row r="91" spans="1:9" x14ac:dyDescent="0.25">
      <c r="A91" s="18" t="s">
        <v>72</v>
      </c>
      <c r="B91" s="219">
        <v>8664.5300000000007</v>
      </c>
      <c r="C91" s="191">
        <v>488933</v>
      </c>
      <c r="D91" s="191">
        <v>587412.14000000013</v>
      </c>
      <c r="E91" s="192">
        <v>53822</v>
      </c>
      <c r="F91" s="192">
        <v>55436.660000000033</v>
      </c>
      <c r="G91" s="192">
        <v>57099.759799999883</v>
      </c>
      <c r="H91" s="192">
        <v>58812.752593999961</v>
      </c>
      <c r="I91" s="220">
        <v>60577.135171819944</v>
      </c>
    </row>
    <row r="92" spans="1:9" s="67" customFormat="1" ht="12" thickBot="1" x14ac:dyDescent="0.3">
      <c r="A92" s="18" t="s">
        <v>73</v>
      </c>
      <c r="B92" s="193">
        <v>803159.29</v>
      </c>
      <c r="C92" s="193">
        <v>1318104.05</v>
      </c>
      <c r="D92" s="193">
        <f>SUM(D74:D91)</f>
        <v>1814809.19</v>
      </c>
      <c r="E92" s="194">
        <f>SUM(E74:E91)</f>
        <v>1047764.7427983865</v>
      </c>
      <c r="F92" s="194">
        <f>SUM(F74:F91)</f>
        <v>1057052.6761588759</v>
      </c>
      <c r="G92" s="194">
        <f>SUM(G74:G91)</f>
        <v>1126831.7911358278</v>
      </c>
      <c r="H92" s="194">
        <f>SUM(H74:H91)</f>
        <v>1199271.4062853074</v>
      </c>
      <c r="I92" s="195">
        <f t="shared" ref="I92" si="8">SUM(I74:I91)</f>
        <v>1251439.5903583327</v>
      </c>
    </row>
    <row r="93" spans="1:9" s="67" customFormat="1" x14ac:dyDescent="0.25">
      <c r="A93" s="84"/>
      <c r="B93" s="211"/>
      <c r="C93" s="212"/>
      <c r="D93" s="212"/>
      <c r="E93" s="213"/>
      <c r="F93" s="213"/>
      <c r="G93" s="213"/>
      <c r="H93" s="213"/>
      <c r="I93" s="214"/>
    </row>
    <row r="94" spans="1:9" ht="12" thickBot="1" x14ac:dyDescent="0.3">
      <c r="A94" s="35" t="s">
        <v>74</v>
      </c>
      <c r="B94" s="103"/>
      <c r="C94" s="215"/>
      <c r="D94" s="215"/>
      <c r="E94" s="215"/>
      <c r="F94" s="215"/>
      <c r="G94" s="215"/>
      <c r="H94" s="215"/>
      <c r="I94" s="216"/>
    </row>
    <row r="95" spans="1:9" x14ac:dyDescent="0.25">
      <c r="A95" s="18" t="s">
        <v>75</v>
      </c>
      <c r="B95" s="85">
        <f t="shared" ref="B95:I95" si="9">-(B40+B41)</f>
        <v>-457583</v>
      </c>
      <c r="C95" s="86">
        <f t="shared" si="9"/>
        <v>171629</v>
      </c>
      <c r="D95" s="87">
        <f t="shared" si="9"/>
        <v>0</v>
      </c>
      <c r="E95" s="88">
        <f t="shared" si="9"/>
        <v>0</v>
      </c>
      <c r="F95" s="89">
        <f t="shared" si="9"/>
        <v>0</v>
      </c>
      <c r="G95" s="89">
        <f t="shared" si="9"/>
        <v>0</v>
      </c>
      <c r="H95" s="89">
        <f t="shared" si="9"/>
        <v>0</v>
      </c>
      <c r="I95" s="90">
        <f t="shared" si="9"/>
        <v>0</v>
      </c>
    </row>
    <row r="96" spans="1:9" x14ac:dyDescent="0.25">
      <c r="A96" s="18" t="s">
        <v>76</v>
      </c>
      <c r="B96" s="91">
        <f t="shared" ref="B96:I96" si="10">IFERROR((B31+SUM(B34:B38))/B95,0)</f>
        <v>-3.233201408269101</v>
      </c>
      <c r="C96" s="92">
        <f t="shared" si="10"/>
        <v>3.2200851837393447</v>
      </c>
      <c r="D96" s="93">
        <f t="shared" si="10"/>
        <v>0</v>
      </c>
      <c r="E96" s="94">
        <f t="shared" si="10"/>
        <v>0</v>
      </c>
      <c r="F96" s="95">
        <f t="shared" si="10"/>
        <v>0</v>
      </c>
      <c r="G96" s="95">
        <f t="shared" si="10"/>
        <v>0</v>
      </c>
      <c r="H96" s="95">
        <f t="shared" si="10"/>
        <v>0</v>
      </c>
      <c r="I96" s="96">
        <f t="shared" si="10"/>
        <v>0</v>
      </c>
    </row>
    <row r="97" spans="1:9" x14ac:dyDescent="0.25">
      <c r="A97" s="18" t="s">
        <v>77</v>
      </c>
      <c r="B97" s="97">
        <f t="shared" ref="B97" si="11">IFERROR((B68/A68)-1,0)</f>
        <v>0</v>
      </c>
      <c r="C97" s="98">
        <f t="shared" ref="C97" si="12">IFERROR((C68/B68)-1,0)</f>
        <v>-0.35205992509363293</v>
      </c>
      <c r="D97" s="99">
        <f t="shared" ref="D97:I97" si="13">IFERROR((D68/C68)-1,0)</f>
        <v>-0.29161849710982657</v>
      </c>
      <c r="E97" s="100">
        <f t="shared" si="13"/>
        <v>0.16687066503467984</v>
      </c>
      <c r="F97" s="101">
        <f t="shared" si="13"/>
        <v>0.37762237762237771</v>
      </c>
      <c r="G97" s="101">
        <f t="shared" si="13"/>
        <v>0.21319796954314718</v>
      </c>
      <c r="H97" s="101">
        <f t="shared" si="13"/>
        <v>0.15481171548117145</v>
      </c>
      <c r="I97" s="102">
        <f t="shared" si="13"/>
        <v>8.3333333333333259E-2</v>
      </c>
    </row>
    <row r="98" spans="1:9" x14ac:dyDescent="0.25">
      <c r="A98" s="18" t="s">
        <v>78</v>
      </c>
      <c r="B98" s="97">
        <f t="shared" ref="B98" si="14">IFERROR((B24/A24)-1,0)</f>
        <v>0</v>
      </c>
      <c r="C98" s="98">
        <f t="shared" ref="C98" si="15">IFERROR((C24/B24)-1,0)</f>
        <v>0</v>
      </c>
      <c r="D98" s="99">
        <f t="shared" ref="D98:I98" si="16">IFERROR((D24/C24)-1,0)</f>
        <v>0</v>
      </c>
      <c r="E98" s="100">
        <f t="shared" si="16"/>
        <v>-0.94564882259991523</v>
      </c>
      <c r="F98" s="101">
        <f t="shared" si="16"/>
        <v>3.4095609525497839E-2</v>
      </c>
      <c r="G98" s="101">
        <f t="shared" si="16"/>
        <v>0.14285714285714279</v>
      </c>
      <c r="H98" s="101">
        <f t="shared" si="16"/>
        <v>0</v>
      </c>
      <c r="I98" s="102">
        <f t="shared" si="16"/>
        <v>0</v>
      </c>
    </row>
    <row r="99" spans="1:9" x14ac:dyDescent="0.25">
      <c r="A99" s="18" t="s">
        <v>79</v>
      </c>
      <c r="B99" s="97">
        <f t="shared" ref="B99" si="17">IFERROR((B17/A17)-1,0)</f>
        <v>0</v>
      </c>
      <c r="C99" s="98">
        <f t="shared" ref="C99" si="18">IFERROR((C17/B17)-1,0)</f>
        <v>-0.32908132591936223</v>
      </c>
      <c r="D99" s="99">
        <f t="shared" ref="D99:I99" si="19">IFERROR((D17/C17)-1,0)</f>
        <v>8.3154632779178117E-2</v>
      </c>
      <c r="E99" s="100">
        <f t="shared" si="19"/>
        <v>0.12278907295005825</v>
      </c>
      <c r="F99" s="101">
        <f t="shared" si="19"/>
        <v>0.37602747713245432</v>
      </c>
      <c r="G99" s="101">
        <f t="shared" si="19"/>
        <v>0.212568816009437</v>
      </c>
      <c r="H99" s="101">
        <f t="shared" si="19"/>
        <v>0.15444761423423214</v>
      </c>
      <c r="I99" s="102">
        <f t="shared" si="19"/>
        <v>8.3194520846108233E-2</v>
      </c>
    </row>
    <row r="100" spans="1:9" x14ac:dyDescent="0.25">
      <c r="A100" s="18" t="s">
        <v>80</v>
      </c>
      <c r="B100" s="97">
        <f t="shared" ref="B100" si="20">IFERROR((B44/A44)-1,0)</f>
        <v>0</v>
      </c>
      <c r="C100" s="98">
        <f t="shared" ref="C100" si="21">IFERROR((C44/B44)-1,0)</f>
        <v>-0.37564472708906194</v>
      </c>
      <c r="D100" s="99">
        <f t="shared" ref="D100:I100" si="22">IFERROR((D44/C44)-1,0)</f>
        <v>-2.4225591035762606E-2</v>
      </c>
      <c r="E100" s="100">
        <f t="shared" si="22"/>
        <v>-0.33425531627755312</v>
      </c>
      <c r="F100" s="101">
        <f t="shared" si="22"/>
        <v>-0.57048823867718967</v>
      </c>
      <c r="G100" s="101">
        <f t="shared" si="22"/>
        <v>2.9999999999999805E-2</v>
      </c>
      <c r="H100" s="101">
        <f t="shared" si="22"/>
        <v>3.0000000000000027E-2</v>
      </c>
      <c r="I100" s="102">
        <f t="shared" si="22"/>
        <v>3.0000000000000249E-2</v>
      </c>
    </row>
    <row r="101" spans="1:9" ht="12" thickBot="1" x14ac:dyDescent="0.3">
      <c r="A101" s="103" t="s">
        <v>81</v>
      </c>
      <c r="B101" s="104">
        <f t="shared" ref="B101:C101" si="23">IFERROR(B51/(B28+SUM(B40:B41)/365),0)</f>
        <v>0.12363110372958064</v>
      </c>
      <c r="C101" s="105">
        <f t="shared" si="23"/>
        <v>0.38128361546877204</v>
      </c>
      <c r="D101" s="106">
        <f t="shared" ref="D101:I101" si="24">IFERROR(D51/(D28+SUM(D40:D41)/365),0)</f>
        <v>0.25741139317624234</v>
      </c>
      <c r="E101" s="107">
        <f t="shared" si="24"/>
        <v>0.23569597488882985</v>
      </c>
      <c r="F101" s="108">
        <f t="shared" si="24"/>
        <v>0.23617716719652782</v>
      </c>
      <c r="G101" s="108">
        <f t="shared" si="24"/>
        <v>0.22987490227244853</v>
      </c>
      <c r="H101" s="108">
        <f t="shared" si="24"/>
        <v>0.34630331105761419</v>
      </c>
      <c r="I101" s="109">
        <f t="shared" si="24"/>
        <v>0.55274059603034031</v>
      </c>
    </row>
    <row r="102" spans="1:9" x14ac:dyDescent="0.25">
      <c r="I102" s="26"/>
    </row>
    <row r="103" spans="1:9" ht="12" thickBot="1" x14ac:dyDescent="0.3">
      <c r="A103" s="110" t="s">
        <v>82</v>
      </c>
      <c r="I103" s="26"/>
    </row>
    <row r="104" spans="1:9" ht="15.75" customHeight="1" x14ac:dyDescent="0.25">
      <c r="A104" s="111"/>
      <c r="B104" s="241" t="s">
        <v>128</v>
      </c>
      <c r="C104" s="242"/>
      <c r="D104" s="242"/>
      <c r="E104" s="242"/>
      <c r="F104" s="242"/>
      <c r="G104" s="243"/>
      <c r="H104" s="112"/>
      <c r="I104" s="112"/>
    </row>
    <row r="105" spans="1:9" ht="15.75" customHeight="1" thickBot="1" x14ac:dyDescent="0.3">
      <c r="A105" s="111"/>
      <c r="B105" s="244"/>
      <c r="C105" s="245"/>
      <c r="D105" s="245"/>
      <c r="E105" s="245"/>
      <c r="F105" s="245"/>
      <c r="G105" s="246"/>
      <c r="H105" s="112"/>
      <c r="I105" s="112"/>
    </row>
    <row r="106" spans="1:9" ht="29" x14ac:dyDescent="0.25">
      <c r="A106" s="111"/>
      <c r="B106" s="113" t="s">
        <v>83</v>
      </c>
      <c r="C106" s="114" t="s">
        <v>84</v>
      </c>
      <c r="D106" s="114" t="s">
        <v>85</v>
      </c>
      <c r="E106" s="114" t="s">
        <v>86</v>
      </c>
      <c r="F106" s="115" t="s">
        <v>87</v>
      </c>
      <c r="G106" s="116" t="s">
        <v>88</v>
      </c>
      <c r="H106" s="117"/>
      <c r="I106" s="117"/>
    </row>
    <row r="107" spans="1:9" ht="14.5" x14ac:dyDescent="0.25">
      <c r="A107" s="111"/>
      <c r="B107" s="118" t="s">
        <v>89</v>
      </c>
      <c r="C107" s="119">
        <v>0</v>
      </c>
      <c r="D107" s="119">
        <v>0</v>
      </c>
      <c r="E107" s="119">
        <v>0</v>
      </c>
      <c r="F107" s="119">
        <v>0</v>
      </c>
      <c r="G107" s="120"/>
      <c r="H107" s="121"/>
      <c r="I107" s="122"/>
    </row>
    <row r="108" spans="1:9" ht="12.5" x14ac:dyDescent="0.25">
      <c r="A108" s="111"/>
      <c r="B108" s="123" t="s">
        <v>90</v>
      </c>
      <c r="C108" s="124">
        <v>0</v>
      </c>
      <c r="D108" s="124">
        <v>0</v>
      </c>
      <c r="E108" s="124">
        <v>0</v>
      </c>
      <c r="F108" s="124">
        <f>C108-D108</f>
        <v>0</v>
      </c>
      <c r="G108" s="125"/>
      <c r="H108" s="121"/>
      <c r="I108" s="122"/>
    </row>
    <row r="109" spans="1:9" ht="12.5" x14ac:dyDescent="0.25">
      <c r="A109" s="111"/>
      <c r="B109" s="126" t="s">
        <v>91</v>
      </c>
      <c r="C109" s="127">
        <v>0</v>
      </c>
      <c r="D109" s="128">
        <v>0</v>
      </c>
      <c r="E109" s="127">
        <v>0</v>
      </c>
      <c r="F109" s="127">
        <f>C109-D109</f>
        <v>0</v>
      </c>
      <c r="G109" s="226"/>
      <c r="H109" s="227"/>
      <c r="I109" s="228"/>
    </row>
    <row r="110" spans="1:9" ht="14.5" x14ac:dyDescent="0.25">
      <c r="A110" s="111"/>
      <c r="B110" s="129" t="s">
        <v>92</v>
      </c>
      <c r="C110" s="130">
        <v>0</v>
      </c>
      <c r="D110" s="130">
        <v>0</v>
      </c>
      <c r="E110" s="130">
        <v>0</v>
      </c>
      <c r="F110" s="130">
        <v>0</v>
      </c>
      <c r="G110" s="131"/>
      <c r="H110" s="227"/>
      <c r="I110" s="228"/>
    </row>
    <row r="111" spans="1:9" ht="14.5" x14ac:dyDescent="0.25">
      <c r="A111" s="111"/>
      <c r="B111" s="118" t="s">
        <v>93</v>
      </c>
      <c r="C111" s="119">
        <v>0</v>
      </c>
      <c r="D111" s="119">
        <v>0</v>
      </c>
      <c r="E111" s="119">
        <v>0</v>
      </c>
      <c r="F111" s="119">
        <v>0</v>
      </c>
      <c r="G111" s="120"/>
      <c r="H111" s="227"/>
      <c r="I111" s="228"/>
    </row>
    <row r="112" spans="1:9" ht="14.5" x14ac:dyDescent="0.25">
      <c r="A112" s="111"/>
      <c r="B112" s="129" t="s">
        <v>94</v>
      </c>
      <c r="C112" s="130">
        <v>0</v>
      </c>
      <c r="D112" s="130">
        <v>0</v>
      </c>
      <c r="E112" s="130">
        <v>0</v>
      </c>
      <c r="F112" s="130">
        <v>0</v>
      </c>
      <c r="G112" s="131"/>
      <c r="H112" s="227"/>
      <c r="I112" s="228"/>
    </row>
    <row r="113" spans="1:11" ht="29.5" thickBot="1" x14ac:dyDescent="0.3">
      <c r="A113" s="111"/>
      <c r="B113" s="132" t="s">
        <v>95</v>
      </c>
      <c r="C113" s="133">
        <v>0</v>
      </c>
      <c r="D113" s="133">
        <v>0</v>
      </c>
      <c r="E113" s="133">
        <v>0</v>
      </c>
      <c r="F113" s="133">
        <v>0</v>
      </c>
      <c r="G113" s="134"/>
      <c r="H113" s="227"/>
      <c r="I113" s="228"/>
    </row>
    <row r="114" spans="1:11" ht="15" thickBot="1" x14ac:dyDescent="0.3">
      <c r="A114" s="209"/>
      <c r="B114" s="135"/>
      <c r="C114" s="136"/>
      <c r="D114" s="136"/>
      <c r="E114" s="136"/>
      <c r="F114" s="136"/>
      <c r="G114" s="137"/>
      <c r="H114" s="26"/>
      <c r="I114" s="26"/>
    </row>
    <row r="115" spans="1:11" ht="15" thickBot="1" x14ac:dyDescent="0.3">
      <c r="A115" s="111"/>
      <c r="B115" s="138" t="s">
        <v>73</v>
      </c>
      <c r="C115" s="139">
        <f>SUM(C107:C113)</f>
        <v>0</v>
      </c>
      <c r="D115" s="139">
        <f>SUM(D107:D113)</f>
        <v>0</v>
      </c>
      <c r="E115" s="139">
        <f>SUM(E107:E113)</f>
        <v>0</v>
      </c>
      <c r="F115" s="139">
        <f>SUM(F107:F113)</f>
        <v>0</v>
      </c>
      <c r="G115" s="137"/>
      <c r="H115" s="26"/>
      <c r="I115" s="26"/>
    </row>
    <row r="116" spans="1:11" x14ac:dyDescent="0.25">
      <c r="A116" s="111"/>
      <c r="E116" s="26"/>
      <c r="F116" s="26"/>
      <c r="G116" s="26"/>
      <c r="H116" s="26"/>
      <c r="I116" s="26"/>
    </row>
    <row r="117" spans="1:11" x14ac:dyDescent="0.25">
      <c r="A117" s="111"/>
      <c r="E117" s="26"/>
      <c r="F117" s="26"/>
      <c r="G117" s="26"/>
      <c r="H117" s="26"/>
      <c r="I117" s="26"/>
    </row>
    <row r="118" spans="1:11" s="197" customFormat="1" x14ac:dyDescent="0.25">
      <c r="A118" s="196" t="s">
        <v>99</v>
      </c>
      <c r="E118" s="198"/>
      <c r="F118" s="198"/>
      <c r="G118" s="198"/>
      <c r="H118" s="198"/>
      <c r="I118" s="198"/>
    </row>
    <row r="119" spans="1:11" s="207" customFormat="1" x14ac:dyDescent="0.25">
      <c r="A119" s="205" t="s">
        <v>123</v>
      </c>
      <c r="E119" s="208"/>
      <c r="F119" s="208"/>
      <c r="G119" s="210"/>
      <c r="H119" s="210"/>
      <c r="I119" s="210"/>
      <c r="J119" s="210"/>
      <c r="K119" s="210"/>
    </row>
    <row r="120" spans="1:11" s="197" customFormat="1" x14ac:dyDescent="0.25">
      <c r="A120" s="205" t="s">
        <v>119</v>
      </c>
      <c r="E120" s="198"/>
      <c r="F120" s="198"/>
      <c r="G120" s="198"/>
      <c r="H120" s="198"/>
      <c r="I120" s="198"/>
    </row>
    <row r="121" spans="1:11" s="197" customFormat="1" x14ac:dyDescent="0.25">
      <c r="A121" s="197" t="s">
        <v>100</v>
      </c>
      <c r="E121" s="198"/>
      <c r="F121" s="198"/>
      <c r="G121" s="198"/>
      <c r="H121" s="198"/>
      <c r="I121" s="198"/>
    </row>
    <row r="122" spans="1:11" s="197" customFormat="1" x14ac:dyDescent="0.25">
      <c r="A122" s="197" t="s">
        <v>129</v>
      </c>
      <c r="E122" s="198"/>
      <c r="F122" s="198"/>
      <c r="G122" s="198"/>
      <c r="H122" s="198"/>
      <c r="I122" s="198"/>
    </row>
    <row r="123" spans="1:11" s="197" customFormat="1" hidden="1" x14ac:dyDescent="0.25">
      <c r="A123" s="197" t="s">
        <v>101</v>
      </c>
      <c r="E123" s="198"/>
      <c r="F123" s="198"/>
      <c r="G123" s="198"/>
      <c r="H123" s="198"/>
      <c r="I123" s="198"/>
    </row>
    <row r="124" spans="1:11" s="197" customFormat="1" x14ac:dyDescent="0.25">
      <c r="A124" s="197" t="s">
        <v>102</v>
      </c>
      <c r="E124" s="198"/>
      <c r="F124" s="198"/>
      <c r="G124" s="198"/>
      <c r="H124" s="198"/>
      <c r="I124" s="198"/>
    </row>
    <row r="125" spans="1:11" s="197" customFormat="1" x14ac:dyDescent="0.25">
      <c r="A125" s="197" t="s">
        <v>120</v>
      </c>
      <c r="E125" s="198"/>
      <c r="F125" s="198"/>
      <c r="G125" s="198"/>
      <c r="H125" s="198"/>
      <c r="I125" s="198"/>
    </row>
    <row r="126" spans="1:11" s="197" customFormat="1" x14ac:dyDescent="0.25">
      <c r="A126" s="199" t="s">
        <v>103</v>
      </c>
      <c r="E126" s="198"/>
      <c r="F126" s="198"/>
      <c r="G126" s="198"/>
      <c r="H126" s="198"/>
      <c r="I126" s="198"/>
    </row>
    <row r="127" spans="1:11" s="197" customFormat="1" x14ac:dyDescent="0.25">
      <c r="A127" s="197" t="s">
        <v>130</v>
      </c>
      <c r="E127" s="198"/>
      <c r="F127" s="198"/>
      <c r="G127" s="198"/>
      <c r="H127" s="198"/>
      <c r="I127" s="198"/>
    </row>
    <row r="128" spans="1:11" s="197" customFormat="1" x14ac:dyDescent="0.25">
      <c r="A128" s="197" t="s">
        <v>131</v>
      </c>
      <c r="E128" s="198"/>
      <c r="F128" s="198"/>
      <c r="G128" s="198"/>
      <c r="H128" s="198"/>
      <c r="I128" s="198"/>
    </row>
    <row r="129" spans="1:9" s="197" customFormat="1" x14ac:dyDescent="0.25">
      <c r="A129" s="200" t="s">
        <v>124</v>
      </c>
      <c r="E129" s="198"/>
      <c r="F129" s="198"/>
      <c r="G129" s="198"/>
      <c r="H129" s="198"/>
      <c r="I129" s="198"/>
    </row>
    <row r="130" spans="1:9" s="197" customFormat="1" x14ac:dyDescent="0.25">
      <c r="A130" s="201" t="s">
        <v>104</v>
      </c>
      <c r="E130" s="198"/>
      <c r="F130" s="198"/>
      <c r="G130" s="198"/>
      <c r="H130" s="198"/>
      <c r="I130" s="198"/>
    </row>
    <row r="131" spans="1:9" s="197" customFormat="1" x14ac:dyDescent="0.25">
      <c r="A131" s="201" t="s">
        <v>132</v>
      </c>
      <c r="E131" s="198"/>
      <c r="F131" s="198"/>
      <c r="G131" s="198"/>
      <c r="H131" s="198"/>
      <c r="I131" s="198"/>
    </row>
    <row r="132" spans="1:9" s="197" customFormat="1" hidden="1" x14ac:dyDescent="0.25">
      <c r="A132" s="197" t="s">
        <v>105</v>
      </c>
      <c r="E132" s="198"/>
      <c r="F132" s="198"/>
      <c r="G132" s="198"/>
      <c r="H132" s="198"/>
      <c r="I132" s="198"/>
    </row>
    <row r="133" spans="1:9" s="197" customFormat="1" x14ac:dyDescent="0.25">
      <c r="A133" s="199" t="s">
        <v>106</v>
      </c>
      <c r="E133" s="198"/>
      <c r="F133" s="198"/>
      <c r="G133" s="198"/>
      <c r="H133" s="198"/>
      <c r="I133" s="198"/>
    </row>
    <row r="134" spans="1:9" s="197" customFormat="1" x14ac:dyDescent="0.25">
      <c r="A134" s="200" t="s">
        <v>133</v>
      </c>
      <c r="E134" s="198"/>
      <c r="F134" s="198"/>
      <c r="G134" s="198"/>
      <c r="H134" s="198"/>
      <c r="I134" s="198"/>
    </row>
    <row r="135" spans="1:9" s="197" customFormat="1" x14ac:dyDescent="0.25">
      <c r="A135" s="200" t="s">
        <v>134</v>
      </c>
      <c r="E135" s="198"/>
      <c r="F135" s="198"/>
      <c r="G135" s="198"/>
      <c r="H135" s="198"/>
      <c r="I135" s="198"/>
    </row>
    <row r="136" spans="1:9" s="197" customFormat="1" x14ac:dyDescent="0.25">
      <c r="A136" s="200" t="s">
        <v>135</v>
      </c>
      <c r="H136" s="202"/>
      <c r="I136" s="203"/>
    </row>
    <row r="137" spans="1:9" s="197" customFormat="1" x14ac:dyDescent="0.25">
      <c r="A137" s="200" t="s">
        <v>107</v>
      </c>
      <c r="E137" s="198"/>
      <c r="F137" s="198"/>
      <c r="G137" s="198"/>
      <c r="H137" s="198"/>
      <c r="I137" s="198"/>
    </row>
    <row r="138" spans="1:9" s="197" customFormat="1" ht="12" x14ac:dyDescent="0.3">
      <c r="A138" s="200" t="s">
        <v>136</v>
      </c>
      <c r="E138" s="198"/>
      <c r="F138" s="198"/>
      <c r="G138" s="198"/>
      <c r="H138" s="198"/>
      <c r="I138" s="198"/>
    </row>
    <row r="139" spans="1:9" s="197" customFormat="1" x14ac:dyDescent="0.25">
      <c r="A139" s="200" t="s">
        <v>108</v>
      </c>
      <c r="E139" s="198"/>
      <c r="F139" s="198"/>
      <c r="G139" s="198"/>
      <c r="H139" s="198"/>
      <c r="I139" s="198"/>
    </row>
    <row r="140" spans="1:9" s="197" customFormat="1" x14ac:dyDescent="0.25">
      <c r="A140" s="200" t="s">
        <v>109</v>
      </c>
      <c r="E140" s="198"/>
      <c r="F140" s="198"/>
      <c r="G140" s="198"/>
      <c r="H140" s="198"/>
      <c r="I140" s="198"/>
    </row>
    <row r="141" spans="1:9" s="197" customFormat="1" x14ac:dyDescent="0.25">
      <c r="A141" s="200" t="s">
        <v>110</v>
      </c>
      <c r="E141" s="198"/>
      <c r="F141" s="198"/>
      <c r="G141" s="198"/>
      <c r="H141" s="198"/>
      <c r="I141" s="198"/>
    </row>
    <row r="142" spans="1:9" s="197" customFormat="1" x14ac:dyDescent="0.25">
      <c r="A142" s="200" t="s">
        <v>122</v>
      </c>
      <c r="E142" s="198"/>
      <c r="F142" s="198"/>
      <c r="G142" s="198"/>
      <c r="H142" s="198"/>
      <c r="I142" s="198"/>
    </row>
    <row r="143" spans="1:9" s="197" customFormat="1" x14ac:dyDescent="0.25">
      <c r="A143" s="200" t="s">
        <v>111</v>
      </c>
      <c r="E143" s="198"/>
      <c r="F143" s="198"/>
      <c r="G143" s="198"/>
      <c r="H143" s="198"/>
      <c r="I143" s="198"/>
    </row>
    <row r="144" spans="1:9" s="197" customFormat="1" x14ac:dyDescent="0.25">
      <c r="A144" s="200" t="s">
        <v>137</v>
      </c>
      <c r="E144" s="198"/>
      <c r="F144" s="198"/>
      <c r="G144" s="198"/>
      <c r="H144" s="198"/>
      <c r="I144" s="198"/>
    </row>
    <row r="145" spans="1:9" s="197" customFormat="1" x14ac:dyDescent="0.25">
      <c r="A145" s="200" t="s">
        <v>112</v>
      </c>
      <c r="E145" s="198"/>
      <c r="F145" s="198"/>
      <c r="G145" s="198"/>
      <c r="H145" s="198"/>
      <c r="I145" s="198"/>
    </row>
    <row r="146" spans="1:9" s="197" customFormat="1" x14ac:dyDescent="0.25">
      <c r="A146" s="197" t="s">
        <v>138</v>
      </c>
      <c r="E146" s="198"/>
      <c r="F146" s="198"/>
      <c r="G146" s="198"/>
      <c r="H146" s="198"/>
      <c r="I146" s="198"/>
    </row>
    <row r="147" spans="1:9" s="197" customFormat="1" x14ac:dyDescent="0.25">
      <c r="A147" s="197" t="s">
        <v>113</v>
      </c>
      <c r="E147" s="198"/>
      <c r="F147" s="198"/>
      <c r="G147" s="198"/>
      <c r="H147" s="198"/>
      <c r="I147" s="198"/>
    </row>
    <row r="148" spans="1:9" s="197" customFormat="1" x14ac:dyDescent="0.25">
      <c r="A148" s="197" t="s">
        <v>114</v>
      </c>
      <c r="E148" s="198"/>
      <c r="F148" s="198"/>
      <c r="G148" s="198"/>
      <c r="H148" s="198"/>
      <c r="I148" s="198"/>
    </row>
    <row r="149" spans="1:9" s="197" customFormat="1" x14ac:dyDescent="0.25">
      <c r="A149" s="197" t="s">
        <v>115</v>
      </c>
      <c r="E149" s="198"/>
      <c r="F149" s="198"/>
      <c r="G149" s="198"/>
      <c r="H149" s="198"/>
      <c r="I149" s="198"/>
    </row>
    <row r="150" spans="1:9" s="197" customFormat="1" x14ac:dyDescent="0.25">
      <c r="A150" s="197" t="s">
        <v>139</v>
      </c>
      <c r="E150" s="198"/>
      <c r="F150" s="198"/>
      <c r="G150" s="198"/>
      <c r="H150" s="198"/>
      <c r="I150" s="198"/>
    </row>
    <row r="151" spans="1:9" s="197" customFormat="1" x14ac:dyDescent="0.25">
      <c r="A151" s="197" t="s">
        <v>116</v>
      </c>
      <c r="E151" s="198"/>
      <c r="F151" s="198"/>
      <c r="G151" s="198"/>
      <c r="H151" s="198"/>
      <c r="I151" s="198"/>
    </row>
    <row r="152" spans="1:9" s="197" customFormat="1" x14ac:dyDescent="0.25">
      <c r="A152" s="199" t="s">
        <v>117</v>
      </c>
      <c r="E152" s="198"/>
      <c r="F152" s="198"/>
      <c r="G152" s="198"/>
      <c r="H152" s="198"/>
      <c r="I152" s="198"/>
    </row>
    <row r="153" spans="1:9" s="197" customFormat="1" hidden="1" x14ac:dyDescent="0.25">
      <c r="A153" s="197" t="s">
        <v>118</v>
      </c>
      <c r="E153" s="198"/>
      <c r="F153" s="198"/>
      <c r="G153" s="198"/>
      <c r="H153" s="198"/>
      <c r="I153" s="198"/>
    </row>
    <row r="154" spans="1:9" s="197" customFormat="1" x14ac:dyDescent="0.25">
      <c r="A154" s="200" t="s">
        <v>140</v>
      </c>
      <c r="E154" s="198"/>
      <c r="F154" s="198"/>
      <c r="G154" s="198"/>
      <c r="H154" s="198"/>
      <c r="I154" s="198"/>
    </row>
    <row r="155" spans="1:9" s="197" customFormat="1" x14ac:dyDescent="0.25">
      <c r="A155" s="204"/>
      <c r="E155" s="198"/>
      <c r="F155" s="198"/>
      <c r="G155" s="198"/>
      <c r="H155" s="198"/>
      <c r="I155" s="198"/>
    </row>
    <row r="156" spans="1:9" ht="12.5" x14ac:dyDescent="0.25">
      <c r="A156" s="143"/>
      <c r="B156" s="141"/>
      <c r="C156" s="140"/>
      <c r="D156" s="83"/>
      <c r="E156" s="26"/>
      <c r="F156" s="26"/>
      <c r="G156" s="26"/>
      <c r="H156" s="26"/>
      <c r="I156" s="26"/>
    </row>
    <row r="157" spans="1:9" ht="12.5" x14ac:dyDescent="0.25">
      <c r="A157" s="143"/>
      <c r="B157" s="141"/>
      <c r="C157" s="142"/>
      <c r="D157" s="83"/>
      <c r="E157" s="26"/>
      <c r="F157" s="26"/>
      <c r="G157" s="26"/>
      <c r="H157" s="26"/>
      <c r="I157" s="26"/>
    </row>
    <row r="158" spans="1:9" ht="12.5" x14ac:dyDescent="0.25">
      <c r="A158" s="143"/>
      <c r="B158" s="141"/>
      <c r="C158" s="140"/>
      <c r="D158" s="83"/>
      <c r="E158" s="26"/>
      <c r="F158" s="26"/>
      <c r="G158" s="26"/>
      <c r="H158" s="26"/>
      <c r="I158" s="26"/>
    </row>
    <row r="159" spans="1:9" ht="12.5" x14ac:dyDescent="0.25">
      <c r="A159" s="143"/>
      <c r="B159" s="141"/>
      <c r="C159" s="140"/>
      <c r="D159" s="83"/>
      <c r="E159" s="26"/>
      <c r="F159" s="26"/>
      <c r="G159" s="26"/>
      <c r="H159" s="26"/>
      <c r="I159" s="26"/>
    </row>
    <row r="160" spans="1:9" ht="12.5" x14ac:dyDescent="0.25">
      <c r="A160" s="143"/>
      <c r="B160" s="141"/>
      <c r="C160" s="140"/>
      <c r="D160" s="83"/>
      <c r="E160" s="26"/>
      <c r="F160" s="26"/>
      <c r="G160" s="26"/>
      <c r="H160" s="26"/>
      <c r="I160" s="26"/>
    </row>
    <row r="161" spans="1:9" ht="12.5" x14ac:dyDescent="0.25">
      <c r="A161" s="143"/>
      <c r="B161" s="141"/>
      <c r="C161" s="140"/>
      <c r="D161" s="206"/>
      <c r="E161" s="206"/>
      <c r="F161" s="206"/>
      <c r="G161" s="206"/>
      <c r="H161" s="206"/>
      <c r="I161" s="26"/>
    </row>
    <row r="162" spans="1:9" ht="12.5" x14ac:dyDescent="0.25">
      <c r="A162" s="143"/>
      <c r="B162" s="141"/>
      <c r="C162" s="140"/>
      <c r="D162" s="83"/>
      <c r="E162" s="26"/>
      <c r="F162" s="26"/>
      <c r="G162" s="26"/>
      <c r="H162" s="26"/>
      <c r="I162" s="26"/>
    </row>
    <row r="163" spans="1:9" ht="12.5" x14ac:dyDescent="0.25">
      <c r="A163" s="143"/>
      <c r="B163" s="141"/>
      <c r="C163" s="140"/>
      <c r="D163" s="83"/>
      <c r="E163" s="26"/>
      <c r="F163" s="26"/>
      <c r="G163" s="26"/>
      <c r="H163" s="26"/>
      <c r="I163" s="26"/>
    </row>
    <row r="164" spans="1:9" ht="12.5" x14ac:dyDescent="0.25">
      <c r="A164" s="143"/>
      <c r="B164" s="141"/>
      <c r="C164" s="140"/>
      <c r="D164" s="83"/>
      <c r="E164" s="26"/>
      <c r="F164" s="26"/>
      <c r="G164" s="26"/>
      <c r="H164" s="26"/>
      <c r="I164" s="26"/>
    </row>
    <row r="165" spans="1:9" ht="12.5" x14ac:dyDescent="0.25">
      <c r="A165" s="143"/>
      <c r="B165" s="141"/>
      <c r="C165" s="140"/>
      <c r="D165" s="83"/>
      <c r="E165" s="26"/>
      <c r="F165" s="26"/>
      <c r="G165" s="26"/>
      <c r="H165" s="26"/>
      <c r="I165" s="26"/>
    </row>
    <row r="166" spans="1:9" ht="12.5" x14ac:dyDescent="0.25">
      <c r="A166" s="143"/>
      <c r="B166" s="141"/>
      <c r="C166" s="140"/>
      <c r="D166" s="83"/>
      <c r="E166" s="26"/>
      <c r="F166" s="26"/>
      <c r="G166" s="26"/>
      <c r="H166" s="26"/>
      <c r="I166" s="26"/>
    </row>
    <row r="167" spans="1:9" ht="12.5" x14ac:dyDescent="0.25">
      <c r="A167" s="143"/>
      <c r="B167" s="144"/>
      <c r="C167" s="140"/>
      <c r="D167" s="83"/>
      <c r="E167" s="26"/>
      <c r="F167" s="26"/>
      <c r="G167" s="26"/>
      <c r="H167" s="26"/>
      <c r="I167" s="26"/>
    </row>
    <row r="168" spans="1:9" ht="12.5" x14ac:dyDescent="0.25">
      <c r="A168" s="143"/>
      <c r="B168" s="144"/>
      <c r="C168" s="140"/>
      <c r="D168" s="83"/>
      <c r="E168" s="26"/>
      <c r="F168" s="26"/>
      <c r="G168" s="26"/>
      <c r="H168" s="26"/>
      <c r="I168" s="26"/>
    </row>
    <row r="169" spans="1:9" x14ac:dyDescent="0.25">
      <c r="E169" s="26"/>
      <c r="F169" s="26"/>
      <c r="G169" s="26"/>
      <c r="H169" s="26"/>
      <c r="I169" s="26"/>
    </row>
    <row r="170" spans="1:9" x14ac:dyDescent="0.25">
      <c r="E170" s="26"/>
      <c r="F170" s="26"/>
      <c r="G170" s="26"/>
      <c r="H170" s="26"/>
      <c r="I170" s="26"/>
    </row>
    <row r="171" spans="1:9" x14ac:dyDescent="0.25">
      <c r="E171" s="26"/>
      <c r="F171" s="26"/>
      <c r="G171" s="26"/>
      <c r="H171" s="26"/>
      <c r="I171" s="26"/>
    </row>
    <row r="172" spans="1:9" x14ac:dyDescent="0.25">
      <c r="E172" s="26"/>
      <c r="F172" s="26"/>
      <c r="G172" s="26"/>
      <c r="H172" s="26"/>
      <c r="I172" s="26"/>
    </row>
    <row r="173" spans="1:9" x14ac:dyDescent="0.25">
      <c r="E173" s="26"/>
      <c r="F173" s="26"/>
      <c r="G173" s="26"/>
      <c r="H173" s="26"/>
      <c r="I173" s="26"/>
    </row>
    <row r="174" spans="1:9" x14ac:dyDescent="0.25">
      <c r="E174" s="26"/>
      <c r="F174" s="26"/>
      <c r="G174" s="26"/>
      <c r="H174" s="26"/>
      <c r="I174" s="26"/>
    </row>
    <row r="175" spans="1:9" x14ac:dyDescent="0.25">
      <c r="E175" s="26"/>
      <c r="F175" s="26"/>
      <c r="G175" s="26"/>
      <c r="H175" s="26"/>
      <c r="I175" s="26"/>
    </row>
    <row r="176" spans="1:9" x14ac:dyDescent="0.25">
      <c r="E176" s="26"/>
      <c r="F176" s="26"/>
      <c r="G176" s="26"/>
      <c r="H176" s="26"/>
      <c r="I176" s="26"/>
    </row>
    <row r="177" spans="5:9" x14ac:dyDescent="0.25">
      <c r="E177" s="26"/>
      <c r="F177" s="26"/>
      <c r="G177" s="26"/>
      <c r="H177" s="26"/>
      <c r="I177" s="26"/>
    </row>
    <row r="178" spans="5:9" x14ac:dyDescent="0.25">
      <c r="E178" s="26"/>
      <c r="F178" s="26"/>
      <c r="G178" s="26"/>
      <c r="H178" s="26"/>
      <c r="I178" s="26"/>
    </row>
    <row r="179" spans="5:9" x14ac:dyDescent="0.25">
      <c r="E179" s="26"/>
      <c r="F179" s="26"/>
      <c r="G179" s="26"/>
      <c r="H179" s="26"/>
      <c r="I179" s="26"/>
    </row>
    <row r="180" spans="5:9" x14ac:dyDescent="0.25">
      <c r="E180" s="26"/>
      <c r="F180" s="26"/>
      <c r="G180" s="26"/>
      <c r="H180" s="26"/>
      <c r="I180" s="26"/>
    </row>
    <row r="181" spans="5:9" x14ac:dyDescent="0.25">
      <c r="E181" s="26"/>
      <c r="F181" s="26"/>
      <c r="G181" s="26"/>
      <c r="H181" s="26"/>
      <c r="I181" s="26"/>
    </row>
    <row r="182" spans="5:9" x14ac:dyDescent="0.25">
      <c r="E182" s="26"/>
      <c r="F182" s="26"/>
      <c r="G182" s="26"/>
      <c r="H182" s="26"/>
      <c r="I182" s="26"/>
    </row>
    <row r="183" spans="5:9" x14ac:dyDescent="0.25">
      <c r="E183" s="26"/>
      <c r="F183" s="26"/>
      <c r="G183" s="26"/>
      <c r="H183" s="26"/>
      <c r="I183" s="26"/>
    </row>
    <row r="184" spans="5:9" x14ac:dyDescent="0.25">
      <c r="E184" s="26"/>
      <c r="F184" s="26"/>
      <c r="G184" s="26"/>
      <c r="H184" s="26"/>
      <c r="I184" s="26"/>
    </row>
    <row r="185" spans="5:9" x14ac:dyDescent="0.25">
      <c r="E185" s="26"/>
      <c r="F185" s="26"/>
      <c r="G185" s="26"/>
      <c r="H185" s="26"/>
      <c r="I185" s="26"/>
    </row>
    <row r="186" spans="5:9" x14ac:dyDescent="0.25">
      <c r="E186" s="26"/>
      <c r="F186" s="26"/>
      <c r="G186" s="26"/>
      <c r="H186" s="26"/>
      <c r="I186" s="26"/>
    </row>
    <row r="187" spans="5:9" x14ac:dyDescent="0.25">
      <c r="E187" s="26"/>
      <c r="F187" s="26"/>
      <c r="G187" s="26"/>
      <c r="H187" s="26"/>
      <c r="I187" s="26"/>
    </row>
    <row r="188" spans="5:9" x14ac:dyDescent="0.25">
      <c r="E188" s="26"/>
      <c r="F188" s="26"/>
      <c r="G188" s="26"/>
      <c r="H188" s="26"/>
      <c r="I188" s="26"/>
    </row>
    <row r="189" spans="5:9" x14ac:dyDescent="0.25">
      <c r="E189" s="26"/>
      <c r="F189" s="26"/>
      <c r="G189" s="26"/>
      <c r="H189" s="26"/>
      <c r="I189" s="26"/>
    </row>
    <row r="190" spans="5:9" x14ac:dyDescent="0.25">
      <c r="E190" s="26"/>
      <c r="F190" s="26"/>
      <c r="G190" s="26"/>
      <c r="H190" s="26"/>
      <c r="I190" s="26"/>
    </row>
    <row r="191" spans="5:9" x14ac:dyDescent="0.25">
      <c r="E191" s="26"/>
      <c r="F191" s="26"/>
      <c r="G191" s="26"/>
      <c r="H191" s="26"/>
      <c r="I191" s="26"/>
    </row>
    <row r="192" spans="5:9" x14ac:dyDescent="0.25">
      <c r="E192" s="26"/>
      <c r="F192" s="26"/>
      <c r="G192" s="26"/>
      <c r="H192" s="26"/>
      <c r="I192" s="26"/>
    </row>
    <row r="193" spans="5:9" x14ac:dyDescent="0.25">
      <c r="E193" s="26"/>
      <c r="F193" s="26"/>
      <c r="G193" s="26"/>
      <c r="H193" s="26"/>
      <c r="I193" s="26"/>
    </row>
    <row r="194" spans="5:9" x14ac:dyDescent="0.25">
      <c r="E194" s="26"/>
      <c r="F194" s="26"/>
      <c r="G194" s="26"/>
      <c r="H194" s="26"/>
      <c r="I194" s="26"/>
    </row>
    <row r="195" spans="5:9" x14ac:dyDescent="0.25">
      <c r="E195" s="26"/>
      <c r="F195" s="26"/>
      <c r="G195" s="26"/>
      <c r="H195" s="26"/>
      <c r="I195" s="26"/>
    </row>
    <row r="196" spans="5:9" x14ac:dyDescent="0.25">
      <c r="E196" s="26"/>
      <c r="F196" s="26"/>
      <c r="G196" s="26"/>
      <c r="H196" s="26"/>
      <c r="I196" s="26"/>
    </row>
    <row r="197" spans="5:9" x14ac:dyDescent="0.25">
      <c r="E197" s="26"/>
      <c r="F197" s="26"/>
      <c r="G197" s="26"/>
      <c r="H197" s="26"/>
      <c r="I197" s="26"/>
    </row>
    <row r="198" spans="5:9" x14ac:dyDescent="0.25">
      <c r="E198" s="26"/>
      <c r="F198" s="26"/>
      <c r="G198" s="26"/>
      <c r="H198" s="26"/>
      <c r="I198" s="26"/>
    </row>
    <row r="199" spans="5:9" x14ac:dyDescent="0.25">
      <c r="E199" s="26"/>
      <c r="F199" s="26"/>
      <c r="G199" s="26"/>
      <c r="H199" s="26"/>
      <c r="I199" s="26"/>
    </row>
    <row r="200" spans="5:9" x14ac:dyDescent="0.25">
      <c r="E200" s="26"/>
      <c r="F200" s="26"/>
      <c r="G200" s="26"/>
      <c r="H200" s="26"/>
      <c r="I200" s="26"/>
    </row>
    <row r="201" spans="5:9" x14ac:dyDescent="0.25">
      <c r="E201" s="26"/>
      <c r="F201" s="26"/>
      <c r="G201" s="26"/>
      <c r="H201" s="26"/>
      <c r="I201" s="26"/>
    </row>
    <row r="202" spans="5:9" x14ac:dyDescent="0.25">
      <c r="E202" s="26"/>
      <c r="F202" s="26"/>
      <c r="G202" s="26"/>
      <c r="H202" s="26"/>
      <c r="I202" s="26"/>
    </row>
    <row r="203" spans="5:9" x14ac:dyDescent="0.25">
      <c r="E203" s="26"/>
      <c r="F203" s="26"/>
      <c r="G203" s="26"/>
      <c r="H203" s="26"/>
      <c r="I203" s="26"/>
    </row>
    <row r="204" spans="5:9" x14ac:dyDescent="0.25">
      <c r="E204" s="26"/>
      <c r="F204" s="26"/>
      <c r="G204" s="26"/>
      <c r="H204" s="26"/>
      <c r="I204" s="26"/>
    </row>
    <row r="205" spans="5:9" x14ac:dyDescent="0.25">
      <c r="E205" s="26"/>
      <c r="F205" s="26"/>
      <c r="G205" s="26"/>
      <c r="H205" s="26"/>
      <c r="I205" s="26"/>
    </row>
    <row r="206" spans="5:9" x14ac:dyDescent="0.25">
      <c r="E206" s="26"/>
      <c r="F206" s="26"/>
      <c r="G206" s="26"/>
      <c r="H206" s="26"/>
      <c r="I206" s="26"/>
    </row>
    <row r="207" spans="5:9" x14ac:dyDescent="0.25">
      <c r="E207" s="26"/>
      <c r="F207" s="26"/>
      <c r="G207" s="26"/>
      <c r="H207" s="26"/>
      <c r="I207" s="26"/>
    </row>
    <row r="208" spans="5:9" x14ac:dyDescent="0.25">
      <c r="E208" s="26"/>
      <c r="F208" s="26"/>
      <c r="G208" s="26"/>
      <c r="H208" s="26"/>
      <c r="I208" s="26"/>
    </row>
    <row r="209" spans="5:9" x14ac:dyDescent="0.25">
      <c r="E209" s="26"/>
      <c r="F209" s="26"/>
      <c r="G209" s="26"/>
      <c r="H209" s="26"/>
      <c r="I209" s="26"/>
    </row>
    <row r="210" spans="5:9" x14ac:dyDescent="0.25">
      <c r="E210" s="26"/>
      <c r="F210" s="26"/>
      <c r="G210" s="26"/>
      <c r="H210" s="26"/>
      <c r="I210" s="26"/>
    </row>
    <row r="211" spans="5:9" x14ac:dyDescent="0.25">
      <c r="E211" s="26"/>
      <c r="F211" s="26"/>
      <c r="G211" s="26"/>
      <c r="H211" s="26"/>
      <c r="I211" s="26"/>
    </row>
    <row r="212" spans="5:9" x14ac:dyDescent="0.25">
      <c r="E212" s="26"/>
      <c r="F212" s="26"/>
      <c r="G212" s="26"/>
      <c r="H212" s="26"/>
      <c r="I212" s="26"/>
    </row>
    <row r="213" spans="5:9" x14ac:dyDescent="0.25">
      <c r="E213" s="26"/>
      <c r="F213" s="26"/>
      <c r="G213" s="26"/>
      <c r="H213" s="26"/>
      <c r="I213" s="26"/>
    </row>
    <row r="214" spans="5:9" x14ac:dyDescent="0.25">
      <c r="E214" s="26"/>
      <c r="F214" s="26"/>
      <c r="G214" s="26"/>
      <c r="H214" s="26"/>
      <c r="I214" s="26"/>
    </row>
    <row r="215" spans="5:9" x14ac:dyDescent="0.25">
      <c r="E215" s="26"/>
      <c r="F215" s="26"/>
      <c r="G215" s="26"/>
      <c r="H215" s="26"/>
      <c r="I215" s="26"/>
    </row>
    <row r="216" spans="5:9" x14ac:dyDescent="0.25">
      <c r="E216" s="26"/>
      <c r="F216" s="26"/>
      <c r="G216" s="26"/>
      <c r="H216" s="26"/>
      <c r="I216" s="26"/>
    </row>
    <row r="217" spans="5:9" x14ac:dyDescent="0.25">
      <c r="E217" s="26"/>
      <c r="F217" s="26"/>
      <c r="G217" s="26"/>
      <c r="H217" s="26"/>
      <c r="I217" s="26"/>
    </row>
    <row r="218" spans="5:9" x14ac:dyDescent="0.25">
      <c r="E218" s="26"/>
      <c r="F218" s="26"/>
      <c r="G218" s="26"/>
      <c r="H218" s="26"/>
      <c r="I218" s="26"/>
    </row>
    <row r="219" spans="5:9" x14ac:dyDescent="0.25">
      <c r="E219" s="26"/>
      <c r="F219" s="26"/>
      <c r="G219" s="26"/>
      <c r="H219" s="26"/>
      <c r="I219" s="26"/>
    </row>
    <row r="220" spans="5:9" x14ac:dyDescent="0.25">
      <c r="E220" s="26"/>
      <c r="F220" s="26"/>
      <c r="G220" s="26"/>
      <c r="H220" s="26"/>
      <c r="I220" s="26"/>
    </row>
    <row r="221" spans="5:9" x14ac:dyDescent="0.25">
      <c r="E221" s="26"/>
      <c r="F221" s="26"/>
      <c r="G221" s="26"/>
      <c r="H221" s="26"/>
      <c r="I221" s="26"/>
    </row>
    <row r="222" spans="5:9" x14ac:dyDescent="0.25">
      <c r="E222" s="26"/>
      <c r="F222" s="26"/>
      <c r="G222" s="26"/>
      <c r="H222" s="26"/>
      <c r="I222" s="26"/>
    </row>
    <row r="223" spans="5:9" x14ac:dyDescent="0.25">
      <c r="E223" s="26"/>
      <c r="F223" s="26"/>
      <c r="G223" s="26"/>
      <c r="H223" s="26"/>
      <c r="I223" s="26"/>
    </row>
    <row r="224" spans="5:9" x14ac:dyDescent="0.25">
      <c r="E224" s="26"/>
      <c r="F224" s="26"/>
      <c r="G224" s="26"/>
      <c r="H224" s="26"/>
      <c r="I224" s="26"/>
    </row>
    <row r="225" spans="5:9" x14ac:dyDescent="0.25">
      <c r="E225" s="26"/>
      <c r="F225" s="26"/>
      <c r="G225" s="26"/>
      <c r="H225" s="26"/>
      <c r="I225" s="26"/>
    </row>
    <row r="226" spans="5:9" x14ac:dyDescent="0.25">
      <c r="E226" s="26"/>
      <c r="F226" s="26"/>
      <c r="G226" s="26"/>
      <c r="H226" s="26"/>
      <c r="I226" s="26"/>
    </row>
    <row r="227" spans="5:9" x14ac:dyDescent="0.25">
      <c r="E227" s="26"/>
      <c r="F227" s="26"/>
      <c r="G227" s="26"/>
      <c r="H227" s="26"/>
      <c r="I227" s="26"/>
    </row>
    <row r="228" spans="5:9" x14ac:dyDescent="0.25">
      <c r="E228" s="26"/>
      <c r="F228" s="26"/>
      <c r="G228" s="26"/>
      <c r="H228" s="26"/>
      <c r="I228" s="26"/>
    </row>
    <row r="229" spans="5:9" x14ac:dyDescent="0.25">
      <c r="E229" s="26"/>
      <c r="F229" s="26"/>
      <c r="G229" s="26"/>
      <c r="H229" s="26"/>
      <c r="I229" s="26"/>
    </row>
    <row r="230" spans="5:9" x14ac:dyDescent="0.25">
      <c r="E230" s="26"/>
      <c r="F230" s="26"/>
      <c r="G230" s="26"/>
      <c r="H230" s="26"/>
      <c r="I230" s="26"/>
    </row>
    <row r="231" spans="5:9" x14ac:dyDescent="0.25">
      <c r="E231" s="26"/>
      <c r="F231" s="26"/>
      <c r="G231" s="26"/>
      <c r="H231" s="26"/>
      <c r="I231" s="26"/>
    </row>
    <row r="232" spans="5:9" x14ac:dyDescent="0.25">
      <c r="E232" s="26"/>
      <c r="F232" s="26"/>
      <c r="G232" s="26"/>
      <c r="H232" s="26"/>
      <c r="I232" s="26"/>
    </row>
    <row r="233" spans="5:9" x14ac:dyDescent="0.25">
      <c r="E233" s="26"/>
      <c r="F233" s="26"/>
      <c r="G233" s="26"/>
      <c r="H233" s="26"/>
      <c r="I233" s="26"/>
    </row>
    <row r="234" spans="5:9" x14ac:dyDescent="0.25">
      <c r="E234" s="26"/>
      <c r="F234" s="26"/>
      <c r="G234" s="26"/>
      <c r="H234" s="26"/>
      <c r="I234" s="26"/>
    </row>
    <row r="235" spans="5:9" x14ac:dyDescent="0.25">
      <c r="E235" s="26"/>
      <c r="F235" s="26"/>
      <c r="G235" s="26"/>
      <c r="H235" s="26"/>
      <c r="I235" s="26"/>
    </row>
    <row r="236" spans="5:9" x14ac:dyDescent="0.25">
      <c r="E236" s="26"/>
      <c r="F236" s="26"/>
      <c r="G236" s="26"/>
      <c r="H236" s="26"/>
      <c r="I236" s="26"/>
    </row>
    <row r="237" spans="5:9" x14ac:dyDescent="0.25">
      <c r="E237" s="26"/>
      <c r="F237" s="26"/>
      <c r="G237" s="26"/>
      <c r="H237" s="26"/>
      <c r="I237" s="26"/>
    </row>
    <row r="238" spans="5:9" x14ac:dyDescent="0.25">
      <c r="E238" s="26"/>
      <c r="F238" s="26"/>
      <c r="G238" s="26"/>
      <c r="H238" s="26"/>
      <c r="I238" s="26"/>
    </row>
    <row r="239" spans="5:9" x14ac:dyDescent="0.25">
      <c r="E239" s="26"/>
      <c r="F239" s="26"/>
      <c r="G239" s="26"/>
      <c r="H239" s="26"/>
      <c r="I239" s="26"/>
    </row>
    <row r="240" spans="5:9" x14ac:dyDescent="0.25">
      <c r="E240" s="26"/>
      <c r="F240" s="26"/>
      <c r="G240" s="26"/>
      <c r="H240" s="26"/>
      <c r="I240" s="26"/>
    </row>
    <row r="241" spans="5:9" x14ac:dyDescent="0.25">
      <c r="E241" s="26"/>
      <c r="F241" s="26"/>
      <c r="G241" s="26"/>
      <c r="H241" s="26"/>
      <c r="I241" s="26"/>
    </row>
    <row r="242" spans="5:9" x14ac:dyDescent="0.25">
      <c r="E242" s="26"/>
      <c r="F242" s="26"/>
      <c r="G242" s="26"/>
      <c r="H242" s="26"/>
      <c r="I242" s="26"/>
    </row>
    <row r="243" spans="5:9" x14ac:dyDescent="0.25">
      <c r="E243" s="26"/>
      <c r="F243" s="26"/>
      <c r="G243" s="26"/>
      <c r="H243" s="26"/>
      <c r="I243" s="26"/>
    </row>
    <row r="244" spans="5:9" x14ac:dyDescent="0.25">
      <c r="E244" s="26"/>
      <c r="F244" s="26"/>
      <c r="G244" s="26"/>
      <c r="H244" s="26"/>
      <c r="I244" s="26"/>
    </row>
    <row r="245" spans="5:9" x14ac:dyDescent="0.25">
      <c r="E245" s="26"/>
      <c r="F245" s="26"/>
      <c r="G245" s="26"/>
      <c r="H245" s="26"/>
      <c r="I245" s="26"/>
    </row>
    <row r="246" spans="5:9" x14ac:dyDescent="0.25">
      <c r="E246" s="26"/>
      <c r="F246" s="26"/>
      <c r="G246" s="26"/>
      <c r="H246" s="26"/>
      <c r="I246" s="26"/>
    </row>
    <row r="247" spans="5:9" x14ac:dyDescent="0.25">
      <c r="E247" s="26"/>
      <c r="F247" s="26"/>
      <c r="G247" s="26"/>
      <c r="H247" s="26"/>
      <c r="I247" s="26"/>
    </row>
    <row r="248" spans="5:9" x14ac:dyDescent="0.25">
      <c r="E248" s="26"/>
      <c r="F248" s="26"/>
      <c r="G248" s="26"/>
      <c r="H248" s="26"/>
      <c r="I248" s="26"/>
    </row>
    <row r="249" spans="5:9" x14ac:dyDescent="0.25">
      <c r="E249" s="26"/>
      <c r="F249" s="26"/>
      <c r="G249" s="26"/>
      <c r="H249" s="26"/>
      <c r="I249" s="26"/>
    </row>
    <row r="250" spans="5:9" x14ac:dyDescent="0.25">
      <c r="E250" s="26"/>
      <c r="F250" s="26"/>
      <c r="G250" s="26"/>
      <c r="H250" s="26"/>
      <c r="I250" s="26"/>
    </row>
    <row r="251" spans="5:9" x14ac:dyDescent="0.25">
      <c r="E251" s="26"/>
      <c r="F251" s="26"/>
      <c r="G251" s="26"/>
      <c r="H251" s="26"/>
      <c r="I251" s="26"/>
    </row>
    <row r="252" spans="5:9" x14ac:dyDescent="0.25">
      <c r="E252" s="26"/>
      <c r="F252" s="26"/>
      <c r="G252" s="26"/>
      <c r="H252" s="26"/>
      <c r="I252" s="26"/>
    </row>
    <row r="253" spans="5:9" x14ac:dyDescent="0.25">
      <c r="E253" s="26"/>
      <c r="F253" s="26"/>
      <c r="G253" s="26"/>
      <c r="H253" s="26"/>
      <c r="I253" s="26"/>
    </row>
    <row r="254" spans="5:9" x14ac:dyDescent="0.25">
      <c r="E254" s="26"/>
      <c r="F254" s="26"/>
      <c r="G254" s="26"/>
      <c r="H254" s="26"/>
      <c r="I254" s="26"/>
    </row>
    <row r="255" spans="5:9" x14ac:dyDescent="0.25">
      <c r="E255" s="26"/>
      <c r="F255" s="26"/>
      <c r="G255" s="26"/>
      <c r="H255" s="26"/>
      <c r="I255" s="26"/>
    </row>
    <row r="256" spans="5:9" x14ac:dyDescent="0.25">
      <c r="E256" s="26"/>
      <c r="F256" s="26"/>
      <c r="G256" s="26"/>
      <c r="H256" s="26"/>
      <c r="I256" s="26"/>
    </row>
    <row r="257" spans="5:9" x14ac:dyDescent="0.25">
      <c r="E257" s="26"/>
      <c r="F257" s="26"/>
      <c r="G257" s="26"/>
      <c r="H257" s="26"/>
      <c r="I257" s="26"/>
    </row>
    <row r="258" spans="5:9" x14ac:dyDescent="0.25">
      <c r="E258" s="26"/>
      <c r="F258" s="26"/>
      <c r="G258" s="26"/>
      <c r="H258" s="26"/>
      <c r="I258" s="26"/>
    </row>
    <row r="259" spans="5:9" x14ac:dyDescent="0.25">
      <c r="E259" s="26"/>
      <c r="F259" s="26"/>
      <c r="G259" s="26"/>
      <c r="H259" s="26"/>
      <c r="I259" s="26"/>
    </row>
    <row r="260" spans="5:9" x14ac:dyDescent="0.25">
      <c r="E260" s="26"/>
      <c r="F260" s="26"/>
      <c r="G260" s="26"/>
      <c r="H260" s="26"/>
      <c r="I260" s="26"/>
    </row>
    <row r="261" spans="5:9" x14ac:dyDescent="0.25">
      <c r="E261" s="26"/>
      <c r="F261" s="26"/>
      <c r="G261" s="26"/>
      <c r="H261" s="26"/>
      <c r="I261" s="26"/>
    </row>
    <row r="262" spans="5:9" x14ac:dyDescent="0.25">
      <c r="E262" s="26"/>
      <c r="F262" s="26"/>
      <c r="G262" s="26"/>
      <c r="H262" s="26"/>
      <c r="I262" s="26"/>
    </row>
    <row r="263" spans="5:9" x14ac:dyDescent="0.25">
      <c r="E263" s="26"/>
      <c r="F263" s="26"/>
      <c r="G263" s="26"/>
      <c r="H263" s="26"/>
      <c r="I263" s="26"/>
    </row>
    <row r="264" spans="5:9" x14ac:dyDescent="0.25">
      <c r="E264" s="26"/>
      <c r="F264" s="26"/>
      <c r="G264" s="26"/>
      <c r="H264" s="26"/>
      <c r="I264" s="26"/>
    </row>
    <row r="265" spans="5:9" x14ac:dyDescent="0.25">
      <c r="E265" s="26"/>
      <c r="F265" s="26"/>
      <c r="G265" s="26"/>
      <c r="H265" s="26"/>
      <c r="I265" s="26"/>
    </row>
    <row r="266" spans="5:9" x14ac:dyDescent="0.25">
      <c r="E266" s="26"/>
      <c r="F266" s="26"/>
      <c r="G266" s="26"/>
      <c r="H266" s="26"/>
      <c r="I266" s="26"/>
    </row>
    <row r="267" spans="5:9" x14ac:dyDescent="0.25">
      <c r="E267" s="26"/>
      <c r="F267" s="26"/>
      <c r="G267" s="26"/>
      <c r="H267" s="26"/>
      <c r="I267" s="26"/>
    </row>
    <row r="268" spans="5:9" x14ac:dyDescent="0.25">
      <c r="E268" s="26"/>
      <c r="F268" s="26"/>
      <c r="G268" s="26"/>
      <c r="H268" s="26"/>
      <c r="I268" s="26"/>
    </row>
    <row r="269" spans="5:9" x14ac:dyDescent="0.25">
      <c r="E269" s="26"/>
      <c r="F269" s="26"/>
      <c r="G269" s="26"/>
      <c r="H269" s="26"/>
      <c r="I269" s="26"/>
    </row>
    <row r="270" spans="5:9" x14ac:dyDescent="0.25">
      <c r="E270" s="26"/>
      <c r="F270" s="26"/>
      <c r="G270" s="26"/>
      <c r="H270" s="26"/>
      <c r="I270" s="26"/>
    </row>
    <row r="271" spans="5:9" x14ac:dyDescent="0.25">
      <c r="E271" s="26"/>
      <c r="F271" s="26"/>
      <c r="G271" s="26"/>
      <c r="H271" s="26"/>
      <c r="I271" s="26"/>
    </row>
    <row r="272" spans="5:9" x14ac:dyDescent="0.25">
      <c r="E272" s="26"/>
      <c r="F272" s="26"/>
      <c r="G272" s="26"/>
      <c r="H272" s="26"/>
      <c r="I272" s="26"/>
    </row>
    <row r="273" spans="5:9" x14ac:dyDescent="0.25">
      <c r="E273" s="26"/>
      <c r="F273" s="26"/>
      <c r="G273" s="26"/>
      <c r="H273" s="26"/>
      <c r="I273" s="26"/>
    </row>
    <row r="274" spans="5:9" x14ac:dyDescent="0.25">
      <c r="E274" s="26"/>
      <c r="F274" s="26"/>
      <c r="G274" s="26"/>
      <c r="H274" s="26"/>
      <c r="I274" s="26"/>
    </row>
    <row r="275" spans="5:9" x14ac:dyDescent="0.25">
      <c r="E275" s="26"/>
      <c r="F275" s="26"/>
      <c r="G275" s="26"/>
      <c r="H275" s="26"/>
      <c r="I275" s="26"/>
    </row>
    <row r="276" spans="5:9" x14ac:dyDescent="0.25">
      <c r="E276" s="26"/>
      <c r="F276" s="26"/>
      <c r="G276" s="26"/>
      <c r="H276" s="26"/>
      <c r="I276" s="26"/>
    </row>
    <row r="277" spans="5:9" x14ac:dyDescent="0.25">
      <c r="E277" s="26"/>
      <c r="F277" s="26"/>
      <c r="G277" s="26"/>
      <c r="H277" s="26"/>
      <c r="I277" s="26"/>
    </row>
    <row r="278" spans="5:9" x14ac:dyDescent="0.25">
      <c r="E278" s="26"/>
      <c r="F278" s="26"/>
      <c r="G278" s="26"/>
      <c r="H278" s="26"/>
      <c r="I278" s="26"/>
    </row>
    <row r="279" spans="5:9" x14ac:dyDescent="0.25">
      <c r="E279" s="26"/>
      <c r="F279" s="26"/>
      <c r="G279" s="26"/>
      <c r="H279" s="26"/>
      <c r="I279" s="26"/>
    </row>
    <row r="280" spans="5:9" x14ac:dyDescent="0.25">
      <c r="E280" s="26"/>
      <c r="F280" s="26"/>
      <c r="G280" s="26"/>
      <c r="H280" s="26"/>
      <c r="I280" s="26"/>
    </row>
    <row r="281" spans="5:9" x14ac:dyDescent="0.25">
      <c r="E281" s="26"/>
      <c r="F281" s="26"/>
      <c r="G281" s="26"/>
      <c r="H281" s="26"/>
      <c r="I281" s="26"/>
    </row>
    <row r="282" spans="5:9" x14ac:dyDescent="0.25">
      <c r="E282" s="26"/>
      <c r="F282" s="26"/>
      <c r="G282" s="26"/>
      <c r="H282" s="26"/>
      <c r="I282" s="26"/>
    </row>
    <row r="283" spans="5:9" x14ac:dyDescent="0.25">
      <c r="E283" s="26"/>
      <c r="F283" s="26"/>
      <c r="G283" s="26"/>
      <c r="H283" s="26"/>
      <c r="I283" s="26"/>
    </row>
    <row r="284" spans="5:9" x14ac:dyDescent="0.25">
      <c r="E284" s="26"/>
      <c r="F284" s="26"/>
      <c r="G284" s="26"/>
      <c r="H284" s="26"/>
      <c r="I284" s="26"/>
    </row>
    <row r="285" spans="5:9" x14ac:dyDescent="0.25">
      <c r="E285" s="26"/>
      <c r="F285" s="26"/>
      <c r="G285" s="26"/>
      <c r="H285" s="26"/>
      <c r="I285" s="26"/>
    </row>
    <row r="286" spans="5:9" x14ac:dyDescent="0.25">
      <c r="E286" s="26"/>
      <c r="F286" s="26"/>
      <c r="G286" s="26"/>
      <c r="H286" s="26"/>
      <c r="I286" s="26"/>
    </row>
    <row r="287" spans="5:9" x14ac:dyDescent="0.25">
      <c r="E287" s="26"/>
      <c r="F287" s="26"/>
      <c r="G287" s="26"/>
      <c r="H287" s="26"/>
      <c r="I287" s="26"/>
    </row>
    <row r="288" spans="5:9" x14ac:dyDescent="0.25">
      <c r="E288" s="26"/>
      <c r="F288" s="26"/>
      <c r="G288" s="26"/>
      <c r="H288" s="26"/>
      <c r="I288" s="26"/>
    </row>
    <row r="289" spans="5:9" x14ac:dyDescent="0.25">
      <c r="E289" s="26"/>
      <c r="F289" s="26"/>
      <c r="G289" s="26"/>
      <c r="H289" s="26"/>
      <c r="I289" s="26"/>
    </row>
    <row r="290" spans="5:9" x14ac:dyDescent="0.25">
      <c r="E290" s="26"/>
      <c r="F290" s="26"/>
      <c r="G290" s="26"/>
      <c r="H290" s="26"/>
      <c r="I290" s="26"/>
    </row>
    <row r="291" spans="5:9" x14ac:dyDescent="0.25">
      <c r="E291" s="26"/>
      <c r="F291" s="26"/>
      <c r="G291" s="26"/>
      <c r="H291" s="26"/>
      <c r="I291" s="26"/>
    </row>
    <row r="292" spans="5:9" x14ac:dyDescent="0.25">
      <c r="E292" s="26"/>
      <c r="F292" s="26"/>
      <c r="G292" s="26"/>
      <c r="H292" s="26"/>
      <c r="I292" s="26"/>
    </row>
    <row r="293" spans="5:9" x14ac:dyDescent="0.25">
      <c r="E293" s="26"/>
      <c r="F293" s="26"/>
      <c r="G293" s="26"/>
      <c r="H293" s="26"/>
      <c r="I293" s="26"/>
    </row>
    <row r="294" spans="5:9" x14ac:dyDescent="0.25">
      <c r="E294" s="26"/>
      <c r="F294" s="26"/>
      <c r="G294" s="26"/>
      <c r="H294" s="26"/>
      <c r="I294" s="26"/>
    </row>
    <row r="295" spans="5:9" x14ac:dyDescent="0.25">
      <c r="E295" s="26"/>
      <c r="F295" s="26"/>
      <c r="G295" s="26"/>
      <c r="H295" s="26"/>
      <c r="I295" s="26"/>
    </row>
    <row r="296" spans="5:9" x14ac:dyDescent="0.25">
      <c r="E296" s="26"/>
      <c r="F296" s="26"/>
      <c r="G296" s="26"/>
      <c r="H296" s="26"/>
      <c r="I296" s="26"/>
    </row>
    <row r="297" spans="5:9" x14ac:dyDescent="0.25">
      <c r="E297" s="26"/>
      <c r="F297" s="26"/>
      <c r="G297" s="26"/>
      <c r="H297" s="26"/>
      <c r="I297" s="26"/>
    </row>
    <row r="298" spans="5:9" x14ac:dyDescent="0.25">
      <c r="E298" s="26"/>
      <c r="F298" s="26"/>
      <c r="G298" s="26"/>
      <c r="H298" s="26"/>
      <c r="I298" s="26"/>
    </row>
    <row r="299" spans="5:9" x14ac:dyDescent="0.25">
      <c r="E299" s="26"/>
      <c r="F299" s="26"/>
      <c r="G299" s="26"/>
      <c r="H299" s="26"/>
      <c r="I299" s="26"/>
    </row>
    <row r="300" spans="5:9" x14ac:dyDescent="0.25">
      <c r="E300" s="26"/>
      <c r="F300" s="26"/>
      <c r="G300" s="26"/>
      <c r="H300" s="26"/>
      <c r="I300" s="26"/>
    </row>
    <row r="301" spans="5:9" x14ac:dyDescent="0.25">
      <c r="E301" s="26"/>
      <c r="F301" s="26"/>
      <c r="G301" s="26"/>
      <c r="H301" s="26"/>
      <c r="I301" s="26"/>
    </row>
    <row r="302" spans="5:9" x14ac:dyDescent="0.25">
      <c r="E302" s="26"/>
      <c r="F302" s="26"/>
      <c r="G302" s="26"/>
      <c r="H302" s="26"/>
      <c r="I302" s="26"/>
    </row>
    <row r="303" spans="5:9" x14ac:dyDescent="0.25">
      <c r="E303" s="26"/>
      <c r="F303" s="26"/>
      <c r="G303" s="26"/>
      <c r="H303" s="26"/>
      <c r="I303" s="26"/>
    </row>
    <row r="304" spans="5:9" x14ac:dyDescent="0.25">
      <c r="E304" s="26"/>
      <c r="F304" s="26"/>
      <c r="G304" s="26"/>
      <c r="H304" s="26"/>
      <c r="I304" s="26"/>
    </row>
    <row r="305" spans="5:9" x14ac:dyDescent="0.25">
      <c r="E305" s="26"/>
      <c r="F305" s="26"/>
      <c r="G305" s="26"/>
      <c r="H305" s="26"/>
      <c r="I305" s="26"/>
    </row>
    <row r="306" spans="5:9" x14ac:dyDescent="0.25">
      <c r="E306" s="26"/>
      <c r="F306" s="26"/>
      <c r="G306" s="26"/>
      <c r="H306" s="26"/>
      <c r="I306" s="26"/>
    </row>
    <row r="307" spans="5:9" x14ac:dyDescent="0.25">
      <c r="E307" s="26"/>
      <c r="F307" s="26"/>
      <c r="G307" s="26"/>
      <c r="H307" s="26"/>
      <c r="I307" s="26"/>
    </row>
    <row r="308" spans="5:9" x14ac:dyDescent="0.25">
      <c r="E308" s="26"/>
      <c r="F308" s="26"/>
      <c r="G308" s="26"/>
      <c r="H308" s="26"/>
      <c r="I308" s="26"/>
    </row>
    <row r="309" spans="5:9" x14ac:dyDescent="0.25">
      <c r="E309" s="26"/>
      <c r="F309" s="26"/>
      <c r="G309" s="26"/>
      <c r="H309" s="26"/>
      <c r="I309" s="26"/>
    </row>
    <row r="310" spans="5:9" x14ac:dyDescent="0.25">
      <c r="E310" s="26"/>
      <c r="F310" s="26"/>
      <c r="G310" s="26"/>
      <c r="H310" s="26"/>
      <c r="I310" s="26"/>
    </row>
    <row r="311" spans="5:9" x14ac:dyDescent="0.25">
      <c r="E311" s="26"/>
      <c r="F311" s="26"/>
      <c r="G311" s="26"/>
      <c r="H311" s="26"/>
      <c r="I311" s="26"/>
    </row>
    <row r="312" spans="5:9" x14ac:dyDescent="0.25">
      <c r="E312" s="26"/>
      <c r="F312" s="26"/>
      <c r="G312" s="26"/>
      <c r="H312" s="26"/>
      <c r="I312" s="26"/>
    </row>
    <row r="313" spans="5:9" x14ac:dyDescent="0.25">
      <c r="E313" s="26"/>
      <c r="F313" s="26"/>
      <c r="G313" s="26"/>
      <c r="H313" s="26"/>
      <c r="I313" s="26"/>
    </row>
    <row r="314" spans="5:9" x14ac:dyDescent="0.25">
      <c r="E314" s="26"/>
      <c r="F314" s="26"/>
      <c r="G314" s="26"/>
      <c r="H314" s="26"/>
      <c r="I314" s="26"/>
    </row>
    <row r="315" spans="5:9" x14ac:dyDescent="0.25">
      <c r="E315" s="26"/>
      <c r="F315" s="26"/>
      <c r="G315" s="26"/>
      <c r="H315" s="26"/>
      <c r="I315" s="26"/>
    </row>
    <row r="316" spans="5:9" x14ac:dyDescent="0.25">
      <c r="E316" s="26"/>
      <c r="F316" s="26"/>
      <c r="G316" s="26"/>
      <c r="H316" s="26"/>
      <c r="I316" s="26"/>
    </row>
    <row r="317" spans="5:9" x14ac:dyDescent="0.25">
      <c r="E317" s="26"/>
      <c r="F317" s="26"/>
      <c r="G317" s="26"/>
      <c r="H317" s="26"/>
      <c r="I317" s="26"/>
    </row>
    <row r="318" spans="5:9" x14ac:dyDescent="0.25">
      <c r="E318" s="26"/>
      <c r="F318" s="26"/>
      <c r="G318" s="26"/>
      <c r="H318" s="26"/>
      <c r="I318" s="26"/>
    </row>
    <row r="319" spans="5:9" x14ac:dyDescent="0.25">
      <c r="E319" s="26"/>
      <c r="F319" s="26"/>
      <c r="G319" s="26"/>
      <c r="H319" s="26"/>
      <c r="I319" s="26"/>
    </row>
    <row r="320" spans="5:9" x14ac:dyDescent="0.25">
      <c r="E320" s="26"/>
      <c r="F320" s="26"/>
      <c r="G320" s="26"/>
      <c r="H320" s="26"/>
      <c r="I320" s="26"/>
    </row>
    <row r="321" spans="5:9" x14ac:dyDescent="0.25">
      <c r="E321" s="26"/>
      <c r="F321" s="26"/>
      <c r="G321" s="26"/>
      <c r="H321" s="26"/>
      <c r="I321" s="26"/>
    </row>
    <row r="322" spans="5:9" x14ac:dyDescent="0.25">
      <c r="E322" s="26"/>
      <c r="F322" s="26"/>
      <c r="G322" s="26"/>
      <c r="H322" s="26"/>
      <c r="I322" s="26"/>
    </row>
    <row r="323" spans="5:9" x14ac:dyDescent="0.25">
      <c r="E323" s="26"/>
      <c r="F323" s="26"/>
      <c r="G323" s="26"/>
      <c r="H323" s="26"/>
      <c r="I323" s="26"/>
    </row>
    <row r="324" spans="5:9" x14ac:dyDescent="0.25">
      <c r="E324" s="26"/>
      <c r="F324" s="26"/>
      <c r="G324" s="26"/>
      <c r="H324" s="26"/>
      <c r="I324" s="26"/>
    </row>
    <row r="325" spans="5:9" x14ac:dyDescent="0.25">
      <c r="E325" s="26"/>
      <c r="F325" s="26"/>
      <c r="G325" s="26"/>
      <c r="H325" s="26"/>
      <c r="I325" s="26"/>
    </row>
    <row r="326" spans="5:9" x14ac:dyDescent="0.25">
      <c r="E326" s="26"/>
      <c r="F326" s="26"/>
      <c r="G326" s="26"/>
      <c r="H326" s="26"/>
      <c r="I326" s="26"/>
    </row>
    <row r="327" spans="5:9" x14ac:dyDescent="0.25">
      <c r="E327" s="26"/>
      <c r="F327" s="26"/>
      <c r="G327" s="26"/>
      <c r="H327" s="26"/>
      <c r="I327" s="26"/>
    </row>
    <row r="328" spans="5:9" x14ac:dyDescent="0.25">
      <c r="E328" s="26"/>
      <c r="F328" s="26"/>
      <c r="G328" s="26"/>
      <c r="H328" s="26"/>
      <c r="I328" s="26"/>
    </row>
    <row r="329" spans="5:9" x14ac:dyDescent="0.25">
      <c r="E329" s="26"/>
      <c r="F329" s="26"/>
      <c r="G329" s="26"/>
      <c r="H329" s="26"/>
      <c r="I329" s="26"/>
    </row>
    <row r="330" spans="5:9" x14ac:dyDescent="0.25">
      <c r="E330" s="26"/>
      <c r="F330" s="26"/>
      <c r="G330" s="26"/>
      <c r="H330" s="26"/>
      <c r="I330" s="26"/>
    </row>
    <row r="331" spans="5:9" x14ac:dyDescent="0.25">
      <c r="E331" s="26"/>
      <c r="F331" s="26"/>
      <c r="G331" s="26"/>
      <c r="H331" s="26"/>
      <c r="I331" s="26"/>
    </row>
    <row r="332" spans="5:9" x14ac:dyDescent="0.25">
      <c r="E332" s="26"/>
      <c r="F332" s="26"/>
      <c r="G332" s="26"/>
      <c r="H332" s="26"/>
      <c r="I332" s="26"/>
    </row>
    <row r="333" spans="5:9" x14ac:dyDescent="0.25">
      <c r="E333" s="26"/>
      <c r="F333" s="26"/>
      <c r="G333" s="26"/>
      <c r="H333" s="26"/>
      <c r="I333" s="26"/>
    </row>
    <row r="334" spans="5:9" x14ac:dyDescent="0.25">
      <c r="E334" s="26"/>
      <c r="F334" s="26"/>
      <c r="G334" s="26"/>
      <c r="H334" s="26"/>
      <c r="I334" s="26"/>
    </row>
    <row r="335" spans="5:9" x14ac:dyDescent="0.25">
      <c r="E335" s="26"/>
      <c r="F335" s="26"/>
      <c r="G335" s="26"/>
      <c r="H335" s="26"/>
      <c r="I335" s="26"/>
    </row>
    <row r="336" spans="5:9" x14ac:dyDescent="0.25">
      <c r="E336" s="26"/>
      <c r="F336" s="26"/>
      <c r="G336" s="26"/>
      <c r="H336" s="26"/>
      <c r="I336" s="26"/>
    </row>
    <row r="337" spans="5:9" x14ac:dyDescent="0.25">
      <c r="E337" s="26"/>
      <c r="F337" s="26"/>
      <c r="G337" s="26"/>
      <c r="H337" s="26"/>
      <c r="I337" s="26"/>
    </row>
    <row r="338" spans="5:9" x14ac:dyDescent="0.25">
      <c r="E338" s="26"/>
      <c r="F338" s="26"/>
      <c r="G338" s="26"/>
      <c r="H338" s="26"/>
      <c r="I338" s="26"/>
    </row>
    <row r="339" spans="5:9" x14ac:dyDescent="0.25">
      <c r="E339" s="26"/>
      <c r="F339" s="26"/>
      <c r="G339" s="26"/>
      <c r="H339" s="26"/>
      <c r="I339" s="26"/>
    </row>
    <row r="340" spans="5:9" x14ac:dyDescent="0.25">
      <c r="E340" s="26"/>
      <c r="F340" s="26"/>
      <c r="G340" s="26"/>
      <c r="H340" s="26"/>
      <c r="I340" s="26"/>
    </row>
    <row r="341" spans="5:9" x14ac:dyDescent="0.25">
      <c r="E341" s="26"/>
      <c r="F341" s="26"/>
      <c r="G341" s="26"/>
      <c r="H341" s="26"/>
      <c r="I341" s="26"/>
    </row>
    <row r="342" spans="5:9" x14ac:dyDescent="0.25">
      <c r="E342" s="26"/>
      <c r="F342" s="26"/>
      <c r="G342" s="26"/>
      <c r="H342" s="26"/>
      <c r="I342" s="26"/>
    </row>
    <row r="343" spans="5:9" x14ac:dyDescent="0.25">
      <c r="E343" s="26"/>
      <c r="F343" s="26"/>
      <c r="G343" s="26"/>
      <c r="H343" s="26"/>
      <c r="I343" s="26"/>
    </row>
    <row r="344" spans="5:9" x14ac:dyDescent="0.25">
      <c r="E344" s="26"/>
      <c r="F344" s="26"/>
      <c r="G344" s="26"/>
      <c r="H344" s="26"/>
      <c r="I344" s="26"/>
    </row>
    <row r="345" spans="5:9" x14ac:dyDescent="0.25">
      <c r="E345" s="26"/>
      <c r="F345" s="26"/>
      <c r="G345" s="26"/>
      <c r="H345" s="26"/>
      <c r="I345" s="26"/>
    </row>
    <row r="346" spans="5:9" x14ac:dyDescent="0.25">
      <c r="E346" s="26"/>
      <c r="F346" s="26"/>
      <c r="G346" s="26"/>
      <c r="H346" s="26"/>
      <c r="I346" s="26"/>
    </row>
    <row r="347" spans="5:9" x14ac:dyDescent="0.25">
      <c r="E347" s="26"/>
      <c r="F347" s="26"/>
      <c r="G347" s="26"/>
      <c r="H347" s="26"/>
      <c r="I347" s="26"/>
    </row>
    <row r="348" spans="5:9" x14ac:dyDescent="0.25">
      <c r="E348" s="26"/>
      <c r="F348" s="26"/>
      <c r="G348" s="26"/>
      <c r="H348" s="26"/>
      <c r="I348" s="26"/>
    </row>
    <row r="349" spans="5:9" x14ac:dyDescent="0.25">
      <c r="E349" s="26"/>
      <c r="F349" s="26"/>
      <c r="G349" s="26"/>
      <c r="H349" s="26"/>
      <c r="I349" s="26"/>
    </row>
    <row r="350" spans="5:9" x14ac:dyDescent="0.25">
      <c r="E350" s="26"/>
      <c r="F350" s="26"/>
      <c r="G350" s="26"/>
      <c r="H350" s="26"/>
      <c r="I350" s="26"/>
    </row>
    <row r="351" spans="5:9" x14ac:dyDescent="0.25">
      <c r="E351" s="26"/>
      <c r="F351" s="26"/>
      <c r="G351" s="26"/>
      <c r="H351" s="26"/>
      <c r="I351" s="26"/>
    </row>
    <row r="352" spans="5:9" x14ac:dyDescent="0.25">
      <c r="E352" s="26"/>
      <c r="F352" s="26"/>
      <c r="G352" s="26"/>
      <c r="H352" s="26"/>
      <c r="I352" s="26"/>
    </row>
    <row r="353" spans="5:9" x14ac:dyDescent="0.25">
      <c r="E353" s="26"/>
      <c r="F353" s="26"/>
      <c r="G353" s="26"/>
      <c r="H353" s="26"/>
      <c r="I353" s="26"/>
    </row>
    <row r="354" spans="5:9" x14ac:dyDescent="0.25">
      <c r="E354" s="26"/>
      <c r="F354" s="26"/>
      <c r="G354" s="26"/>
      <c r="H354" s="26"/>
      <c r="I354" s="26"/>
    </row>
    <row r="355" spans="5:9" x14ac:dyDescent="0.25">
      <c r="E355" s="26"/>
      <c r="F355" s="26"/>
      <c r="G355" s="26"/>
      <c r="H355" s="26"/>
      <c r="I355" s="26"/>
    </row>
    <row r="356" spans="5:9" x14ac:dyDescent="0.25">
      <c r="E356" s="26"/>
      <c r="F356" s="26"/>
      <c r="G356" s="26"/>
      <c r="H356" s="26"/>
      <c r="I356" s="26"/>
    </row>
    <row r="357" spans="5:9" x14ac:dyDescent="0.25">
      <c r="E357" s="26"/>
      <c r="F357" s="26"/>
      <c r="G357" s="26"/>
      <c r="H357" s="26"/>
      <c r="I357" s="26"/>
    </row>
    <row r="358" spans="5:9" x14ac:dyDescent="0.25">
      <c r="E358" s="26"/>
      <c r="F358" s="26"/>
      <c r="G358" s="26"/>
      <c r="H358" s="26"/>
      <c r="I358" s="26"/>
    </row>
    <row r="359" spans="5:9" x14ac:dyDescent="0.25">
      <c r="E359" s="26"/>
      <c r="F359" s="26"/>
      <c r="G359" s="26"/>
      <c r="H359" s="26"/>
      <c r="I359" s="26"/>
    </row>
    <row r="360" spans="5:9" x14ac:dyDescent="0.25">
      <c r="E360" s="26"/>
      <c r="F360" s="26"/>
      <c r="G360" s="26"/>
      <c r="H360" s="26"/>
      <c r="I360" s="26"/>
    </row>
    <row r="361" spans="5:9" x14ac:dyDescent="0.25">
      <c r="E361" s="26"/>
      <c r="F361" s="26"/>
      <c r="G361" s="26"/>
      <c r="H361" s="26"/>
      <c r="I361" s="26"/>
    </row>
    <row r="362" spans="5:9" x14ac:dyDescent="0.25">
      <c r="E362" s="26"/>
      <c r="F362" s="26"/>
      <c r="G362" s="26"/>
      <c r="H362" s="26"/>
      <c r="I362" s="26"/>
    </row>
    <row r="363" spans="5:9" x14ac:dyDescent="0.25">
      <c r="E363" s="26"/>
      <c r="F363" s="26"/>
      <c r="G363" s="26"/>
      <c r="H363" s="26"/>
      <c r="I363" s="26"/>
    </row>
    <row r="364" spans="5:9" x14ac:dyDescent="0.25">
      <c r="E364" s="26"/>
      <c r="F364" s="26"/>
      <c r="G364" s="26"/>
      <c r="H364" s="26"/>
      <c r="I364" s="26"/>
    </row>
    <row r="365" spans="5:9" x14ac:dyDescent="0.25">
      <c r="E365" s="26"/>
      <c r="F365" s="26"/>
      <c r="G365" s="26"/>
      <c r="H365" s="26"/>
      <c r="I365" s="26"/>
    </row>
    <row r="366" spans="5:9" x14ac:dyDescent="0.25">
      <c r="E366" s="26"/>
      <c r="F366" s="26"/>
      <c r="G366" s="26"/>
      <c r="H366" s="26"/>
      <c r="I366" s="26"/>
    </row>
    <row r="367" spans="5:9" x14ac:dyDescent="0.25">
      <c r="E367" s="26"/>
      <c r="F367" s="26"/>
      <c r="G367" s="26"/>
      <c r="H367" s="26"/>
      <c r="I367" s="26"/>
    </row>
    <row r="368" spans="5:9" x14ac:dyDescent="0.25">
      <c r="E368" s="26"/>
      <c r="F368" s="26"/>
      <c r="G368" s="26"/>
      <c r="H368" s="26"/>
      <c r="I368" s="26"/>
    </row>
    <row r="369" spans="5:9" x14ac:dyDescent="0.25">
      <c r="E369" s="26"/>
      <c r="F369" s="26"/>
      <c r="G369" s="26"/>
      <c r="H369" s="26"/>
      <c r="I369" s="26"/>
    </row>
    <row r="370" spans="5:9" x14ac:dyDescent="0.25">
      <c r="E370" s="26"/>
      <c r="F370" s="26"/>
      <c r="G370" s="26"/>
      <c r="H370" s="26"/>
      <c r="I370" s="26"/>
    </row>
    <row r="371" spans="5:9" x14ac:dyDescent="0.25">
      <c r="E371" s="26"/>
      <c r="F371" s="26"/>
      <c r="G371" s="26"/>
      <c r="H371" s="26"/>
      <c r="I371" s="26"/>
    </row>
    <row r="372" spans="5:9" x14ac:dyDescent="0.25">
      <c r="E372" s="26"/>
      <c r="F372" s="26"/>
      <c r="G372" s="26"/>
      <c r="H372" s="26"/>
      <c r="I372" s="26"/>
    </row>
    <row r="373" spans="5:9" x14ac:dyDescent="0.25">
      <c r="E373" s="26"/>
      <c r="F373" s="26"/>
      <c r="G373" s="26"/>
      <c r="H373" s="26"/>
      <c r="I373" s="26"/>
    </row>
    <row r="374" spans="5:9" x14ac:dyDescent="0.25">
      <c r="E374" s="26"/>
      <c r="F374" s="26"/>
      <c r="G374" s="26"/>
      <c r="H374" s="26"/>
      <c r="I374" s="26"/>
    </row>
    <row r="375" spans="5:9" x14ac:dyDescent="0.25">
      <c r="E375" s="26"/>
      <c r="F375" s="26"/>
      <c r="G375" s="26"/>
      <c r="H375" s="26"/>
      <c r="I375" s="26"/>
    </row>
    <row r="376" spans="5:9" x14ac:dyDescent="0.25">
      <c r="E376" s="26"/>
      <c r="F376" s="26"/>
      <c r="G376" s="26"/>
      <c r="H376" s="26"/>
      <c r="I376" s="26"/>
    </row>
    <row r="377" spans="5:9" x14ac:dyDescent="0.25">
      <c r="E377" s="26"/>
      <c r="F377" s="26"/>
      <c r="G377" s="26"/>
      <c r="H377" s="26"/>
      <c r="I377" s="26"/>
    </row>
    <row r="378" spans="5:9" x14ac:dyDescent="0.25">
      <c r="E378" s="26"/>
      <c r="F378" s="26"/>
      <c r="G378" s="26"/>
      <c r="H378" s="26"/>
      <c r="I378" s="26"/>
    </row>
    <row r="379" spans="5:9" x14ac:dyDescent="0.25">
      <c r="E379" s="26"/>
      <c r="F379" s="26"/>
      <c r="G379" s="26"/>
      <c r="H379" s="26"/>
      <c r="I379" s="26"/>
    </row>
    <row r="380" spans="5:9" x14ac:dyDescent="0.25">
      <c r="E380" s="26"/>
      <c r="F380" s="26"/>
      <c r="G380" s="26"/>
      <c r="H380" s="26"/>
      <c r="I380" s="26"/>
    </row>
    <row r="381" spans="5:9" x14ac:dyDescent="0.25">
      <c r="E381" s="26"/>
      <c r="F381" s="26"/>
      <c r="G381" s="26"/>
      <c r="H381" s="26"/>
      <c r="I381" s="26"/>
    </row>
    <row r="382" spans="5:9" x14ac:dyDescent="0.25">
      <c r="E382" s="26"/>
      <c r="F382" s="26"/>
      <c r="G382" s="26"/>
      <c r="H382" s="26"/>
      <c r="I382" s="26"/>
    </row>
    <row r="383" spans="5:9" x14ac:dyDescent="0.25">
      <c r="E383" s="26"/>
      <c r="F383" s="26"/>
      <c r="G383" s="26"/>
      <c r="H383" s="26"/>
      <c r="I383" s="26"/>
    </row>
    <row r="384" spans="5:9" x14ac:dyDescent="0.25">
      <c r="E384" s="26"/>
      <c r="F384" s="26"/>
      <c r="G384" s="26"/>
      <c r="H384" s="26"/>
      <c r="I384" s="26"/>
    </row>
    <row r="385" spans="5:9" x14ac:dyDescent="0.25">
      <c r="E385" s="26"/>
      <c r="F385" s="26"/>
      <c r="G385" s="26"/>
      <c r="H385" s="26"/>
      <c r="I385" s="26"/>
    </row>
    <row r="386" spans="5:9" x14ac:dyDescent="0.25">
      <c r="E386" s="26"/>
      <c r="F386" s="26"/>
      <c r="G386" s="26"/>
      <c r="H386" s="26"/>
      <c r="I386" s="26"/>
    </row>
    <row r="387" spans="5:9" x14ac:dyDescent="0.25">
      <c r="E387" s="26"/>
      <c r="F387" s="26"/>
      <c r="G387" s="26"/>
      <c r="H387" s="26"/>
      <c r="I387" s="26"/>
    </row>
    <row r="388" spans="5:9" x14ac:dyDescent="0.25">
      <c r="E388" s="26"/>
      <c r="F388" s="26"/>
      <c r="G388" s="26"/>
      <c r="H388" s="26"/>
      <c r="I388" s="26"/>
    </row>
    <row r="389" spans="5:9" x14ac:dyDescent="0.25">
      <c r="E389" s="26"/>
      <c r="F389" s="26"/>
      <c r="G389" s="26"/>
      <c r="H389" s="26"/>
      <c r="I389" s="26"/>
    </row>
    <row r="390" spans="5:9" x14ac:dyDescent="0.25">
      <c r="E390" s="26"/>
      <c r="F390" s="26"/>
      <c r="G390" s="26"/>
      <c r="H390" s="26"/>
      <c r="I390" s="26"/>
    </row>
    <row r="391" spans="5:9" x14ac:dyDescent="0.25">
      <c r="E391" s="26"/>
      <c r="F391" s="26"/>
      <c r="G391" s="26"/>
      <c r="H391" s="26"/>
      <c r="I391" s="26"/>
    </row>
    <row r="392" spans="5:9" x14ac:dyDescent="0.25">
      <c r="E392" s="26"/>
      <c r="F392" s="26"/>
      <c r="G392" s="26"/>
      <c r="H392" s="26"/>
      <c r="I392" s="26"/>
    </row>
    <row r="393" spans="5:9" x14ac:dyDescent="0.25">
      <c r="E393" s="26"/>
      <c r="F393" s="26"/>
      <c r="G393" s="26"/>
      <c r="H393" s="26"/>
      <c r="I393" s="26"/>
    </row>
    <row r="394" spans="5:9" x14ac:dyDescent="0.25">
      <c r="E394" s="26"/>
      <c r="F394" s="26"/>
      <c r="G394" s="26"/>
      <c r="H394" s="26"/>
      <c r="I394" s="26"/>
    </row>
    <row r="395" spans="5:9" x14ac:dyDescent="0.25">
      <c r="E395" s="26"/>
      <c r="F395" s="26"/>
      <c r="G395" s="26"/>
      <c r="H395" s="26"/>
      <c r="I395" s="26"/>
    </row>
    <row r="396" spans="5:9" x14ac:dyDescent="0.25">
      <c r="E396" s="26"/>
      <c r="F396" s="26"/>
      <c r="G396" s="26"/>
      <c r="H396" s="26"/>
      <c r="I396" s="26"/>
    </row>
    <row r="397" spans="5:9" x14ac:dyDescent="0.25">
      <c r="E397" s="26"/>
      <c r="F397" s="26"/>
      <c r="G397" s="26"/>
      <c r="H397" s="26"/>
      <c r="I397" s="26"/>
    </row>
    <row r="398" spans="5:9" x14ac:dyDescent="0.25">
      <c r="E398" s="26"/>
      <c r="F398" s="26"/>
      <c r="G398" s="26"/>
      <c r="H398" s="26"/>
      <c r="I398" s="26"/>
    </row>
    <row r="399" spans="5:9" x14ac:dyDescent="0.25">
      <c r="E399" s="26"/>
      <c r="F399" s="26"/>
      <c r="G399" s="26"/>
      <c r="H399" s="26"/>
      <c r="I399" s="26"/>
    </row>
    <row r="400" spans="5:9" x14ac:dyDescent="0.25">
      <c r="E400" s="26"/>
      <c r="F400" s="26"/>
      <c r="G400" s="26"/>
      <c r="H400" s="26"/>
      <c r="I400" s="26"/>
    </row>
    <row r="401" spans="5:9" x14ac:dyDescent="0.25">
      <c r="E401" s="26"/>
      <c r="F401" s="26"/>
      <c r="G401" s="26"/>
      <c r="H401" s="26"/>
      <c r="I401" s="26"/>
    </row>
    <row r="402" spans="5:9" x14ac:dyDescent="0.25">
      <c r="E402" s="26"/>
      <c r="F402" s="26"/>
      <c r="G402" s="26"/>
      <c r="H402" s="26"/>
      <c r="I402" s="26"/>
    </row>
    <row r="403" spans="5:9" x14ac:dyDescent="0.25">
      <c r="E403" s="26"/>
      <c r="F403" s="26"/>
      <c r="G403" s="26"/>
      <c r="H403" s="26"/>
      <c r="I403" s="26"/>
    </row>
    <row r="404" spans="5:9" x14ac:dyDescent="0.25">
      <c r="E404" s="26"/>
      <c r="F404" s="26"/>
      <c r="G404" s="26"/>
      <c r="H404" s="26"/>
      <c r="I404" s="26"/>
    </row>
    <row r="405" spans="5:9" x14ac:dyDescent="0.25">
      <c r="E405" s="26"/>
      <c r="F405" s="26"/>
      <c r="G405" s="26"/>
      <c r="H405" s="26"/>
      <c r="I405" s="26"/>
    </row>
    <row r="406" spans="5:9" x14ac:dyDescent="0.25">
      <c r="E406" s="26"/>
      <c r="F406" s="26"/>
      <c r="G406" s="26"/>
      <c r="H406" s="26"/>
      <c r="I406" s="26"/>
    </row>
    <row r="407" spans="5:9" x14ac:dyDescent="0.25">
      <c r="E407" s="26"/>
      <c r="F407" s="26"/>
      <c r="G407" s="26"/>
      <c r="H407" s="26"/>
      <c r="I407" s="26"/>
    </row>
    <row r="408" spans="5:9" x14ac:dyDescent="0.25">
      <c r="E408" s="26"/>
      <c r="F408" s="26"/>
      <c r="G408" s="26"/>
      <c r="H408" s="26"/>
      <c r="I408" s="26"/>
    </row>
    <row r="409" spans="5:9" x14ac:dyDescent="0.25">
      <c r="E409" s="26"/>
      <c r="F409" s="26"/>
      <c r="G409" s="26"/>
      <c r="H409" s="26"/>
      <c r="I409" s="26"/>
    </row>
    <row r="410" spans="5:9" x14ac:dyDescent="0.25">
      <c r="E410" s="26"/>
      <c r="F410" s="26"/>
      <c r="G410" s="26"/>
      <c r="H410" s="26"/>
      <c r="I410" s="26"/>
    </row>
    <row r="411" spans="5:9" x14ac:dyDescent="0.25">
      <c r="E411" s="26"/>
      <c r="F411" s="26"/>
      <c r="G411" s="26"/>
      <c r="H411" s="26"/>
      <c r="I411" s="26"/>
    </row>
    <row r="412" spans="5:9" x14ac:dyDescent="0.25">
      <c r="E412" s="26"/>
      <c r="F412" s="26"/>
      <c r="G412" s="26"/>
      <c r="H412" s="26"/>
      <c r="I412" s="26"/>
    </row>
    <row r="413" spans="5:9" x14ac:dyDescent="0.25">
      <c r="E413" s="26"/>
      <c r="F413" s="26"/>
      <c r="G413" s="26"/>
      <c r="H413" s="26"/>
      <c r="I413" s="26"/>
    </row>
    <row r="414" spans="5:9" x14ac:dyDescent="0.25">
      <c r="E414" s="26"/>
      <c r="F414" s="26"/>
      <c r="G414" s="26"/>
      <c r="H414" s="26"/>
      <c r="I414" s="26"/>
    </row>
    <row r="415" spans="5:9" x14ac:dyDescent="0.25">
      <c r="E415" s="26"/>
      <c r="F415" s="26"/>
      <c r="G415" s="26"/>
      <c r="H415" s="26"/>
      <c r="I415" s="26"/>
    </row>
    <row r="416" spans="5:9" x14ac:dyDescent="0.25">
      <c r="E416" s="26"/>
      <c r="F416" s="26"/>
      <c r="G416" s="26"/>
      <c r="H416" s="26"/>
      <c r="I416" s="26"/>
    </row>
    <row r="417" spans="5:9" x14ac:dyDescent="0.25">
      <c r="E417" s="26"/>
      <c r="F417" s="26"/>
      <c r="G417" s="26"/>
      <c r="H417" s="26"/>
      <c r="I417" s="26"/>
    </row>
    <row r="418" spans="5:9" x14ac:dyDescent="0.25">
      <c r="E418" s="26"/>
      <c r="F418" s="26"/>
      <c r="G418" s="26"/>
      <c r="H418" s="26"/>
      <c r="I418" s="26"/>
    </row>
    <row r="419" spans="5:9" x14ac:dyDescent="0.25">
      <c r="E419" s="26"/>
      <c r="F419" s="26"/>
      <c r="G419" s="26"/>
      <c r="H419" s="26"/>
      <c r="I419" s="26"/>
    </row>
    <row r="420" spans="5:9" x14ac:dyDescent="0.25">
      <c r="E420" s="26"/>
      <c r="F420" s="26"/>
      <c r="G420" s="26"/>
      <c r="H420" s="26"/>
      <c r="I420" s="26"/>
    </row>
    <row r="421" spans="5:9" x14ac:dyDescent="0.25">
      <c r="E421" s="26"/>
      <c r="F421" s="26"/>
      <c r="G421" s="26"/>
      <c r="H421" s="26"/>
      <c r="I421" s="26"/>
    </row>
    <row r="422" spans="5:9" x14ac:dyDescent="0.25">
      <c r="E422" s="26"/>
      <c r="F422" s="26"/>
      <c r="G422" s="26"/>
      <c r="H422" s="26"/>
      <c r="I422" s="26"/>
    </row>
    <row r="423" spans="5:9" x14ac:dyDescent="0.25">
      <c r="E423" s="26"/>
      <c r="F423" s="26"/>
      <c r="G423" s="26"/>
      <c r="H423" s="26"/>
      <c r="I423" s="26"/>
    </row>
    <row r="424" spans="5:9" x14ac:dyDescent="0.25">
      <c r="E424" s="26"/>
      <c r="F424" s="26"/>
      <c r="G424" s="26"/>
      <c r="H424" s="26"/>
      <c r="I424" s="26"/>
    </row>
    <row r="425" spans="5:9" x14ac:dyDescent="0.25">
      <c r="E425" s="26"/>
      <c r="F425" s="26"/>
      <c r="G425" s="26"/>
      <c r="H425" s="26"/>
      <c r="I425" s="26"/>
    </row>
    <row r="426" spans="5:9" x14ac:dyDescent="0.25">
      <c r="E426" s="26"/>
      <c r="F426" s="26"/>
      <c r="G426" s="26"/>
      <c r="H426" s="26"/>
      <c r="I426" s="26"/>
    </row>
    <row r="427" spans="5:9" x14ac:dyDescent="0.25">
      <c r="E427" s="26"/>
      <c r="F427" s="26"/>
      <c r="G427" s="26"/>
      <c r="H427" s="26"/>
      <c r="I427" s="26"/>
    </row>
    <row r="428" spans="5:9" x14ac:dyDescent="0.25">
      <c r="E428" s="26"/>
      <c r="F428" s="26"/>
      <c r="G428" s="26"/>
      <c r="H428" s="26"/>
      <c r="I428" s="26"/>
    </row>
    <row r="429" spans="5:9" x14ac:dyDescent="0.25">
      <c r="E429" s="26"/>
      <c r="F429" s="26"/>
      <c r="G429" s="26"/>
      <c r="H429" s="26"/>
      <c r="I429" s="26"/>
    </row>
    <row r="430" spans="5:9" x14ac:dyDescent="0.25">
      <c r="E430" s="26"/>
      <c r="F430" s="26"/>
      <c r="G430" s="26"/>
      <c r="H430" s="26"/>
      <c r="I430" s="26"/>
    </row>
    <row r="431" spans="5:9" x14ac:dyDescent="0.25">
      <c r="E431" s="26"/>
      <c r="F431" s="26"/>
      <c r="G431" s="26"/>
      <c r="H431" s="26"/>
      <c r="I431" s="26"/>
    </row>
    <row r="432" spans="5:9" x14ac:dyDescent="0.25">
      <c r="E432" s="26"/>
      <c r="F432" s="26"/>
      <c r="G432" s="26"/>
      <c r="H432" s="26"/>
      <c r="I432" s="26"/>
    </row>
    <row r="433" spans="5:9" x14ac:dyDescent="0.25">
      <c r="E433" s="26"/>
      <c r="F433" s="26"/>
      <c r="G433" s="26"/>
      <c r="H433" s="26"/>
      <c r="I433" s="26"/>
    </row>
    <row r="434" spans="5:9" x14ac:dyDescent="0.25">
      <c r="E434" s="26"/>
      <c r="F434" s="26"/>
      <c r="G434" s="26"/>
      <c r="H434" s="26"/>
      <c r="I434" s="26"/>
    </row>
    <row r="435" spans="5:9" x14ac:dyDescent="0.25">
      <c r="E435" s="26"/>
      <c r="F435" s="26"/>
      <c r="G435" s="26"/>
      <c r="H435" s="26"/>
      <c r="I435" s="26"/>
    </row>
    <row r="436" spans="5:9" x14ac:dyDescent="0.25">
      <c r="E436" s="26"/>
      <c r="F436" s="26"/>
      <c r="G436" s="26"/>
      <c r="H436" s="26"/>
      <c r="I436" s="26"/>
    </row>
    <row r="437" spans="5:9" x14ac:dyDescent="0.25">
      <c r="E437" s="26"/>
      <c r="F437" s="26"/>
      <c r="G437" s="26"/>
      <c r="H437" s="26"/>
      <c r="I437" s="26"/>
    </row>
    <row r="438" spans="5:9" x14ac:dyDescent="0.25">
      <c r="E438" s="26"/>
      <c r="F438" s="26"/>
      <c r="G438" s="26"/>
      <c r="H438" s="26"/>
      <c r="I438" s="26"/>
    </row>
    <row r="439" spans="5:9" x14ac:dyDescent="0.25">
      <c r="E439" s="26"/>
      <c r="F439" s="26"/>
      <c r="G439" s="26"/>
      <c r="H439" s="26"/>
      <c r="I439" s="26"/>
    </row>
    <row r="440" spans="5:9" x14ac:dyDescent="0.25">
      <c r="E440" s="26"/>
      <c r="F440" s="26"/>
      <c r="G440" s="26"/>
      <c r="H440" s="26"/>
      <c r="I440" s="26"/>
    </row>
    <row r="441" spans="5:9" x14ac:dyDescent="0.25">
      <c r="E441" s="26"/>
      <c r="F441" s="26"/>
      <c r="G441" s="26"/>
      <c r="H441" s="26"/>
      <c r="I441" s="26"/>
    </row>
    <row r="442" spans="5:9" x14ac:dyDescent="0.25">
      <c r="E442" s="26"/>
      <c r="F442" s="26"/>
      <c r="G442" s="26"/>
      <c r="H442" s="26"/>
      <c r="I442" s="26"/>
    </row>
    <row r="443" spans="5:9" x14ac:dyDescent="0.25">
      <c r="E443" s="26"/>
      <c r="F443" s="26"/>
      <c r="G443" s="26"/>
      <c r="H443" s="26"/>
      <c r="I443" s="26"/>
    </row>
    <row r="444" spans="5:9" x14ac:dyDescent="0.25">
      <c r="E444" s="26"/>
      <c r="F444" s="26"/>
      <c r="G444" s="26"/>
      <c r="H444" s="26"/>
      <c r="I444" s="26"/>
    </row>
    <row r="445" spans="5:9" x14ac:dyDescent="0.25">
      <c r="E445" s="26"/>
      <c r="F445" s="26"/>
      <c r="G445" s="26"/>
      <c r="H445" s="26"/>
      <c r="I445" s="26"/>
    </row>
    <row r="446" spans="5:9" x14ac:dyDescent="0.25">
      <c r="E446" s="26"/>
      <c r="F446" s="26"/>
      <c r="G446" s="26"/>
      <c r="H446" s="26"/>
      <c r="I446" s="26"/>
    </row>
    <row r="447" spans="5:9" x14ac:dyDescent="0.25">
      <c r="E447" s="26"/>
      <c r="F447" s="26"/>
      <c r="G447" s="26"/>
      <c r="H447" s="26"/>
      <c r="I447" s="26"/>
    </row>
    <row r="448" spans="5:9" x14ac:dyDescent="0.25">
      <c r="E448" s="26"/>
      <c r="F448" s="26"/>
      <c r="G448" s="26"/>
      <c r="H448" s="26"/>
      <c r="I448" s="26"/>
    </row>
    <row r="449" spans="5:9" x14ac:dyDescent="0.25">
      <c r="E449" s="26"/>
      <c r="F449" s="26"/>
      <c r="G449" s="26"/>
      <c r="H449" s="26"/>
      <c r="I449" s="26"/>
    </row>
    <row r="450" spans="5:9" x14ac:dyDescent="0.25">
      <c r="E450" s="26"/>
      <c r="F450" s="26"/>
      <c r="G450" s="26"/>
      <c r="H450" s="26"/>
      <c r="I450" s="26"/>
    </row>
    <row r="451" spans="5:9" x14ac:dyDescent="0.25">
      <c r="E451" s="26"/>
      <c r="F451" s="26"/>
      <c r="G451" s="26"/>
      <c r="H451" s="26"/>
      <c r="I451" s="26"/>
    </row>
    <row r="452" spans="5:9" x14ac:dyDescent="0.25">
      <c r="E452" s="26"/>
      <c r="F452" s="26"/>
      <c r="G452" s="26"/>
      <c r="H452" s="26"/>
      <c r="I452" s="26"/>
    </row>
    <row r="453" spans="5:9" x14ac:dyDescent="0.25">
      <c r="E453" s="26"/>
      <c r="F453" s="26"/>
      <c r="G453" s="26"/>
      <c r="H453" s="26"/>
      <c r="I453" s="26"/>
    </row>
    <row r="454" spans="5:9" x14ac:dyDescent="0.25">
      <c r="E454" s="26"/>
      <c r="F454" s="26"/>
      <c r="G454" s="26"/>
      <c r="H454" s="26"/>
      <c r="I454" s="26"/>
    </row>
    <row r="455" spans="5:9" x14ac:dyDescent="0.25">
      <c r="E455" s="26"/>
      <c r="F455" s="26"/>
      <c r="G455" s="26"/>
      <c r="H455" s="26"/>
      <c r="I455" s="26"/>
    </row>
    <row r="456" spans="5:9" x14ac:dyDescent="0.25">
      <c r="E456" s="26"/>
      <c r="F456" s="26"/>
      <c r="G456" s="26"/>
      <c r="H456" s="26"/>
      <c r="I456" s="26"/>
    </row>
    <row r="457" spans="5:9" x14ac:dyDescent="0.25">
      <c r="E457" s="26"/>
      <c r="F457" s="26"/>
      <c r="G457" s="26"/>
      <c r="H457" s="26"/>
      <c r="I457" s="26"/>
    </row>
    <row r="458" spans="5:9" x14ac:dyDescent="0.25">
      <c r="E458" s="26"/>
      <c r="F458" s="26"/>
      <c r="G458" s="26"/>
      <c r="H458" s="26"/>
      <c r="I458" s="26"/>
    </row>
    <row r="459" spans="5:9" x14ac:dyDescent="0.25">
      <c r="E459" s="26"/>
      <c r="F459" s="26"/>
      <c r="G459" s="26"/>
      <c r="H459" s="26"/>
      <c r="I459" s="26"/>
    </row>
    <row r="460" spans="5:9" x14ac:dyDescent="0.25">
      <c r="E460" s="26"/>
      <c r="F460" s="26"/>
      <c r="G460" s="26"/>
      <c r="H460" s="26"/>
      <c r="I460" s="26"/>
    </row>
    <row r="461" spans="5:9" x14ac:dyDescent="0.25">
      <c r="E461" s="26"/>
      <c r="F461" s="26"/>
      <c r="G461" s="26"/>
      <c r="H461" s="26"/>
      <c r="I461" s="26"/>
    </row>
    <row r="462" spans="5:9" x14ac:dyDescent="0.25">
      <c r="E462" s="26"/>
      <c r="F462" s="26"/>
      <c r="G462" s="26"/>
      <c r="H462" s="26"/>
      <c r="I462" s="26"/>
    </row>
    <row r="463" spans="5:9" x14ac:dyDescent="0.25">
      <c r="E463" s="26"/>
      <c r="F463" s="26"/>
      <c r="G463" s="26"/>
      <c r="H463" s="26"/>
      <c r="I463" s="26"/>
    </row>
    <row r="464" spans="5:9" x14ac:dyDescent="0.25">
      <c r="E464" s="26"/>
      <c r="F464" s="26"/>
      <c r="G464" s="26"/>
      <c r="H464" s="26"/>
      <c r="I464" s="26"/>
    </row>
    <row r="465" spans="5:9" x14ac:dyDescent="0.25">
      <c r="E465" s="26"/>
      <c r="F465" s="26"/>
      <c r="G465" s="26"/>
      <c r="H465" s="26"/>
      <c r="I465" s="26"/>
    </row>
  </sheetData>
  <mergeCells count="13">
    <mergeCell ref="H112:H113"/>
    <mergeCell ref="I112:I113"/>
    <mergeCell ref="C3:F3"/>
    <mergeCell ref="C4:F4"/>
    <mergeCell ref="A5:I5"/>
    <mergeCell ref="A6:I6"/>
    <mergeCell ref="A7:I7"/>
    <mergeCell ref="B9:D9"/>
    <mergeCell ref="B65:D65"/>
    <mergeCell ref="E65:I65"/>
    <mergeCell ref="B104:G105"/>
    <mergeCell ref="H109:H111"/>
    <mergeCell ref="I109:I111"/>
  </mergeCells>
  <pageMargins left="0.7" right="0.7" top="0.75" bottom="0.75" header="0.3" footer="0.3"/>
  <pageSetup scale="73" fitToHeight="0" orientation="landscape" r:id="rId1"/>
  <rowBreaks count="1" manualBreakCount="1"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133504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Nicki Hagler</dc:creator>
  <cp:lastModifiedBy>Miles Caunin</cp:lastModifiedBy>
  <cp:lastPrinted>2024-11-26T16:02:19Z</cp:lastPrinted>
  <dcterms:created xsi:type="dcterms:W3CDTF">2023-05-10T15:40:36Z</dcterms:created>
  <dcterms:modified xsi:type="dcterms:W3CDTF">2024-11-26T16:02:50Z</dcterms:modified>
</cp:coreProperties>
</file>